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'план'!$A$1:$T$89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<sst xmlns="http://schemas.openxmlformats.org/spreadsheetml/2006/main" count="461" uniqueCount="308">
  <si>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</si>
  <si>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</si>
  <si>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</si>
  <si>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</si>
  <si>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</si>
  <si>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</si>
  <si>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</si>
  <si>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</si>
  <si>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</si>
  <si>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</si>
  <si>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</si>
  <si>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</si>
  <si>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</si>
  <si>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</si>
  <si>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</si>
  <si>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</si>
  <si>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</si>
  <si>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</si>
  <si>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</si>
  <si>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</si>
  <si>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</si>
  <si>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</si>
  <si>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</si>
  <si>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</si>
  <si>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</si>
  <si>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</si>
  <si>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</si>
  <si>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</si>
  <si>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</si>
  <si>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</si>
  <si>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</si>
  <si>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</si>
  <si>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</si>
  <si>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</si>
  <si>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</si>
  <si>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</si>
  <si>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</si>
  <si>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</si>
  <si>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</si>
  <si>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</si>
  <si>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</si>
  <si>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</si>
  <si>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</si>
  <si>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</si>
  <si>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</si>
  <si>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</si>
  <si>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</si>
  <si>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</si>
  <si>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</si>
  <si>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</si>
  <si>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</si>
  <si>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</si>
  <si>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</si>
  <si>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</si>
  <si>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</si>
  <si>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</si>
  <si>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</si>
  <si>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</si>
  <si>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</si>
  <si>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</si>
  <si>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</si>
  <si>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</si>
  <si>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</si>
  <si>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</si>
  <si>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</si>
  <si>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</si>
  <si>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</si>
  <si>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</si>
  <si>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</si>
  <si>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</si>
  <si>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</si>
  <si>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</si>
  <si>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</si>
  <si>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</si>
  <si>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</si>
  <si>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</si>
  <si>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</si>
  <si>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</si>
  <si>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</si>
  <si>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</si>
  <si>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</si>
  <si>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</si>
  <si>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</si>
  <si>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</si>
  <si>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</si>
  <si>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</si>
  <si>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</si>
  <si>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</si>
  <si>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</si>
  <si>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</si>
  <si>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</si>
  <si>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</si>
  <si>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</si>
  <si>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</si>
  <si>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</si>
  <si>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</si>
  <si>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</si>
  <si>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</si>
  <si>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</si>
  <si>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</si>
  <si>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</si>
  <si>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</si>
  <si>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</si>
  <si>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</si>
  <si>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</si>
  <si>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</si>
  <si>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</si>
  <si>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</si>
  <si>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</si>
  <si>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</si>
  <si>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</si>
  <si>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</si>
  <si>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</si>
  <si>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</si>
  <si>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</si>
  <si>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</si>
  <si>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</si>
  <si>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</si>
  <si>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</si>
  <si>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</si>
  <si>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</si>
  <si>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</si>
  <si>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</si>
  <si>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</si>
  <si>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</si>
  <si>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</si>
  <si>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</si>
  <si>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</si>
  <si>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</si>
  <si>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</si>
  <si>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</si>
  <si>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</si>
  <si>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</si>
  <si>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</si>
  <si>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</si>
  <si>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</si>
  <si>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</si>
  <si>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</si>
  <si>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</si>
  <si>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</si>
  <si>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</si>
  <si>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</si>
  <si>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</si>
  <si>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</si>
  <si>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</si>
  <si>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</si>
  <si>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</si>
  <si>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</si>
  <si>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</si>
  <si>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</si>
  <si>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</si>
  <si>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</si>
  <si>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</si>
  <si>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</si>
  <si>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</si>
  <si>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</si>
  <si>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</si>
  <si>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</si>
  <si>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</si>
  <si>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</si>
  <si>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</si>
  <si>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</si>
  <si>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</si>
  <si>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</si>
  <si>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</si>
  <si>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</si>
  <si>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</si>
  <si>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</si>
  <si>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</si>
  <si>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</si>
  <si>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</si>
  <si>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</si>
  <si>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</si>
  <si>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</si>
  <si>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</si>
  <si>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</si>
  <si>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</si>
  <si>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</si>
  <si>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</si>
  <si>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</si>
  <si>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Семестр</t>
  </si>
  <si>
    <t>K</t>
  </si>
  <si>
    <t>C</t>
  </si>
  <si>
    <t>2 курс</t>
  </si>
  <si>
    <t>№ семестру</t>
  </si>
  <si>
    <t>Декан факультету ФМ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</si>
  <si>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</si>
  <si>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</si>
  <si>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</si>
  <si>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</si>
  <si>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</si>
  <si>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</si>
  <si>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</si>
  <si>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</si>
  <si>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</si>
  <si>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</si>
  <si>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</si>
  <si>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</si>
  <si>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</si>
  <si>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</si>
  <si>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</si>
  <si>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</si>
  <si>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</si>
  <si>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</si>
  <si>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</si>
  <si>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</si>
  <si>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</si>
  <si>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</si>
  <si>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А</t>
  </si>
  <si>
    <t>Педагогіка вищої школи та методологічні засади інженерної освіти</t>
  </si>
  <si>
    <t>Моделювання складних систем</t>
  </si>
  <si>
    <t>1.2.5</t>
  </si>
  <si>
    <t xml:space="preserve"> 1 день на тиждень (90 годин)</t>
  </si>
  <si>
    <t>Методологія і організація наукових досліджень</t>
  </si>
  <si>
    <t>Дисципліна 2 семестру - 3</t>
  </si>
  <si>
    <t>Дисципліна 2 семестру - 4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</si>
  <si>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</si>
  <si>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</si>
  <si>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</si>
  <si>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</si>
  <si>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</si>
  <si>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</si>
  <si>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</si>
  <si>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</si>
  <si>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</si>
  <si>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</si>
  <si>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</si>
  <si>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</si>
  <si>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</si>
  <si>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</si>
  <si>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</si>
  <si>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Методи сиснтезу апаратних засобів</t>
  </si>
  <si>
    <t>1.3 ЦИКЛ НАУКОВО-ДОСЛІДНОЇ ПІДГОТОВКИ</t>
  </si>
  <si>
    <t>1.4 ПРАКТИЧНА ПІДГОТОВКА</t>
  </si>
  <si>
    <t>3</t>
  </si>
  <si>
    <t>Наукова робота та принципи її організації</t>
  </si>
  <si>
    <t xml:space="preserve">Системний аналіз об'єктів автоматизації </t>
  </si>
  <si>
    <t>Науково-дослідна робота за темою магістерської роботи</t>
  </si>
  <si>
    <t>2.3 ЦИКЛ НАУКОВО-ДОСЛІДНОЇ ПІДГОТОВКИ</t>
  </si>
  <si>
    <t xml:space="preserve">Переддипломна практика </t>
  </si>
  <si>
    <t>4 тижні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</si>
  <si>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</si>
  <si>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</si>
  <si>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</si>
  <si>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</si>
  <si>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</si>
  <si>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</si>
  <si>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</si>
  <si>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</si>
  <si>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</si>
  <si>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1.2.6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</si>
  <si>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</si>
  <si>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</si>
  <si>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</si>
  <si>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</si>
  <si>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</si>
  <si>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</si>
  <si>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</si>
  <si>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</si>
  <si>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</si>
  <si>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</si>
  <si>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Сучасні інструменти моделювання та проектування</t>
  </si>
  <si>
    <t>1.3.6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</si>
  <si>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</si>
  <si>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>Срок навчання - 1 рік 9 місяців</t>
  </si>
  <si>
    <r>
      <t xml:space="preserve">освітньо-наукова програма: </t>
    </r>
    <r>
      <rPr>
        <b/>
        <sz val="20"/>
        <rFont val="Times New Roman"/>
        <family val="1"/>
      </rPr>
      <t>Автоматизоване управління технологічними процесами</t>
    </r>
  </si>
  <si>
    <t>Д</t>
  </si>
  <si>
    <t>Екзаменаційна сесія</t>
  </si>
  <si>
    <t xml:space="preserve">                  II. ЗВЕДЕНІ ДАНІ ПРО БЮДЖЕТ ЧАСУ, тижні                                                                                      ІІІ. ПРАКТИКА                                                     IV. АТЕСТАЦІЯ</t>
  </si>
  <si>
    <t>Виконання кваліфікац. роботи</t>
  </si>
  <si>
    <t>Гарант ОП</t>
  </si>
  <si>
    <t>Синтез нечітких регуляторів в системах автоматичного керування</t>
  </si>
  <si>
    <t>Дослідження та планування експериментів</t>
  </si>
  <si>
    <t>90 год*</t>
  </si>
  <si>
    <t>4+90 год*</t>
  </si>
  <si>
    <t>Захист кваліфікаційної роботи</t>
  </si>
  <si>
    <t>Позначення: Т – теоретичне навчання; С – екзаменаційна сесія; П – практика; К – канікули; Д– виконання кваліфікаційної роботи магістра; А – захист кваліфікаційної роботи магістра</t>
  </si>
  <si>
    <t xml:space="preserve">Форма  </t>
  </si>
  <si>
    <t xml:space="preserve">Переддипломна </t>
  </si>
  <si>
    <t xml:space="preserve">Науково-дослідна </t>
  </si>
  <si>
    <t>2.3.6</t>
  </si>
  <si>
    <t>П/Д</t>
  </si>
  <si>
    <t>Періг</t>
  </si>
  <si>
    <t>Люта</t>
  </si>
  <si>
    <t>Сагайда</t>
  </si>
  <si>
    <t>Циганаш</t>
  </si>
  <si>
    <t>Єнікєєв</t>
  </si>
  <si>
    <t>Разживін</t>
  </si>
  <si>
    <t>Донченко</t>
  </si>
  <si>
    <t>Клименко</t>
  </si>
  <si>
    <t>Руденко</t>
  </si>
  <si>
    <t>Тулупенко</t>
  </si>
  <si>
    <t>Циганаш макш</t>
  </si>
  <si>
    <t>Макш</t>
  </si>
  <si>
    <t>Суботін</t>
  </si>
  <si>
    <t>Руд</t>
  </si>
  <si>
    <t>клим</t>
  </si>
  <si>
    <t>Роботизовані технологічні комплекси</t>
  </si>
  <si>
    <t>Валерій КАССОВ</t>
  </si>
  <si>
    <t>Олексій РАЗЖИВІН</t>
  </si>
  <si>
    <t>Інтелектуальні системи керування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</si>
  <si>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</si>
  <si>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</si>
  <si>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t>План освітнього процесу на 2024-2025 н.р.    АКІТР-1,9</t>
  </si>
  <si>
    <t>Зав.кафедри АВП</t>
  </si>
  <si>
    <t>Олег МАРКОВ</t>
  </si>
  <si>
    <t xml:space="preserve">протокол № 9    </t>
  </si>
  <si>
    <t>"  25   "  квітня     2024р.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</si>
</sst>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_-;\-* #,##0_-;\ &quot;&quot;_-;_-@_-"/>
    <numFmt numFmtId="185" formatCode="#,##0;\-* #,##0_-;\ &quot;&quot;_-;_-@_-"/>
    <numFmt numFmtId="186" formatCode="0.0"/>
    <numFmt numFmtId="187" formatCode="#,##0_-;\-* #,##0_-;\ _-;_-@_-"/>
    <numFmt numFmtId="188" formatCode="#,##0;\-* #,##0_-;\ _-;_-@_-"/>
    <numFmt numFmtId="189" formatCode="#,##0_ ;\-#,##0\ "/>
    <numFmt numFmtId="190" formatCode="#,##0.0_ ;\-#,##0.0\ "/>
  </numFmts>
  <fonts count="8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9"/>
      <name val="Times New Roman"/>
      <family val="1"/>
    </font>
    <font>
      <sz val="1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2"/>
      <color indexed="17"/>
      <name val="Times New Roman"/>
      <family val="1"/>
    </font>
    <font>
      <sz val="14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2"/>
      <color rgb="FF00B050"/>
      <name val="Times New Roman"/>
      <family val="1"/>
    </font>
    <font>
      <sz val="14"/>
      <color rgb="FF00B05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602">
    <xf numFmtId="0" fontId="0" fillId="0" borderId="0" xfId="0" applyAlignment="1">
      <alignment/>
    </xf>
    <xf numFmtId="184" fontId="7" fillId="0" borderId="0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Border="1" applyAlignment="1" applyProtection="1">
      <alignment vertical="center"/>
      <protection/>
    </xf>
    <xf numFmtId="18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4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4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4" fontId="7" fillId="0" borderId="10" xfId="0" applyNumberFormat="1" applyFont="1" applyFill="1" applyBorder="1" applyAlignment="1" applyProtection="1">
      <alignment vertical="center"/>
      <protection/>
    </xf>
    <xf numFmtId="184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4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184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86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5" fontId="1" fillId="0" borderId="11" xfId="0" applyNumberFormat="1" applyFont="1" applyFill="1" applyBorder="1" applyAlignment="1" applyProtection="1">
      <alignment horizontal="center" vertical="center"/>
      <protection/>
    </xf>
    <xf numFmtId="185" fontId="1" fillId="0" borderId="12" xfId="0" applyNumberFormat="1" applyFont="1" applyFill="1" applyBorder="1" applyAlignment="1" applyProtection="1">
      <alignment horizontal="center" vertical="center"/>
      <protection/>
    </xf>
    <xf numFmtId="185" fontId="1" fillId="0" borderId="13" xfId="0" applyNumberFormat="1" applyFont="1" applyFill="1" applyBorder="1" applyAlignment="1" applyProtection="1">
      <alignment horizontal="center" vertical="center"/>
      <protection/>
    </xf>
    <xf numFmtId="184" fontId="1" fillId="0" borderId="11" xfId="0" applyNumberFormat="1" applyFont="1" applyFill="1" applyBorder="1" applyAlignment="1" applyProtection="1">
      <alignment vertical="center"/>
      <protection/>
    </xf>
    <xf numFmtId="184" fontId="1" fillId="0" borderId="12" xfId="0" applyNumberFormat="1" applyFont="1" applyFill="1" applyBorder="1" applyAlignment="1" applyProtection="1">
      <alignment vertical="center"/>
      <protection/>
    </xf>
    <xf numFmtId="184" fontId="1" fillId="0" borderId="13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86" fontId="5" fillId="0" borderId="14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4" fontId="1" fillId="0" borderId="15" xfId="0" applyNumberFormat="1" applyFont="1" applyFill="1" applyBorder="1" applyAlignment="1" applyProtection="1">
      <alignment horizontal="center" vertical="center"/>
      <protection/>
    </xf>
    <xf numFmtId="184" fontId="1" fillId="0" borderId="16" xfId="0" applyNumberFormat="1" applyFont="1" applyFill="1" applyBorder="1" applyAlignment="1" applyProtection="1">
      <alignment horizontal="center" vertical="center"/>
      <protection/>
    </xf>
    <xf numFmtId="184" fontId="1" fillId="0" borderId="17" xfId="0" applyNumberFormat="1" applyFont="1" applyFill="1" applyBorder="1" applyAlignment="1" applyProtection="1">
      <alignment horizontal="center" vertical="center"/>
      <protection/>
    </xf>
    <xf numFmtId="188" fontId="1" fillId="0" borderId="12" xfId="0" applyNumberFormat="1" applyFont="1" applyFill="1" applyBorder="1" applyAlignment="1" applyProtection="1">
      <alignment horizontal="center" vertical="center"/>
      <protection/>
    </xf>
    <xf numFmtId="184" fontId="1" fillId="0" borderId="18" xfId="0" applyNumberFormat="1" applyFont="1" applyFill="1" applyBorder="1" applyAlignment="1" applyProtection="1">
      <alignment horizontal="center" vertical="center" wrapText="1"/>
      <protection/>
    </xf>
    <xf numFmtId="184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85" fontId="1" fillId="0" borderId="15" xfId="0" applyNumberFormat="1" applyFont="1" applyFill="1" applyBorder="1" applyAlignment="1" applyProtection="1">
      <alignment horizontal="center" vertical="center"/>
      <protection/>
    </xf>
    <xf numFmtId="185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86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184" fontId="1" fillId="0" borderId="35" xfId="0" applyNumberFormat="1" applyFont="1" applyFill="1" applyBorder="1" applyAlignment="1" applyProtection="1">
      <alignment horizontal="center" vertical="center" wrapText="1"/>
      <protection/>
    </xf>
    <xf numFmtId="2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188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84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2" fontId="1" fillId="0" borderId="35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vertical="center" wrapText="1"/>
    </xf>
    <xf numFmtId="184" fontId="1" fillId="0" borderId="32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18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>
      <alignment horizontal="center" vertical="center" wrapText="1"/>
    </xf>
    <xf numFmtId="186" fontId="1" fillId="0" borderId="43" xfId="0" applyNumberFormat="1" applyFont="1" applyFill="1" applyBorder="1" applyAlignment="1" applyProtection="1">
      <alignment horizontal="center" vertical="center"/>
      <protection/>
    </xf>
    <xf numFmtId="186" fontId="5" fillId="0" borderId="44" xfId="0" applyNumberFormat="1" applyFont="1" applyFill="1" applyBorder="1" applyAlignment="1">
      <alignment horizontal="center" vertical="center" wrapText="1"/>
    </xf>
    <xf numFmtId="186" fontId="1" fillId="0" borderId="43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86" fontId="5" fillId="0" borderId="44" xfId="0" applyNumberFormat="1" applyFont="1" applyFill="1" applyBorder="1" applyAlignment="1" applyProtection="1">
      <alignment horizontal="center" vertical="center"/>
      <protection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6" fontId="1" fillId="0" borderId="45" xfId="0" applyNumberFormat="1" applyFont="1" applyFill="1" applyBorder="1" applyAlignment="1" applyProtection="1">
      <alignment horizontal="center" vertical="center"/>
      <protection/>
    </xf>
    <xf numFmtId="184" fontId="80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vertical="center" wrapText="1"/>
      <protection/>
    </xf>
    <xf numFmtId="184" fontId="1" fillId="0" borderId="46" xfId="0" applyNumberFormat="1" applyFont="1" applyFill="1" applyBorder="1" applyAlignment="1" applyProtection="1">
      <alignment horizontal="center" vertical="center"/>
      <protection/>
    </xf>
    <xf numFmtId="186" fontId="5" fillId="0" borderId="47" xfId="0" applyNumberFormat="1" applyFont="1" applyFill="1" applyBorder="1" applyAlignment="1">
      <alignment horizontal="center" vertical="center" wrapText="1"/>
    </xf>
    <xf numFmtId="184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 applyProtection="1">
      <alignment vertical="center" wrapText="1"/>
      <protection/>
    </xf>
    <xf numFmtId="186" fontId="5" fillId="0" borderId="18" xfId="0" applyNumberFormat="1" applyFont="1" applyFill="1" applyBorder="1" applyAlignment="1" applyProtection="1">
      <alignment horizontal="center" vertical="center"/>
      <protection/>
    </xf>
    <xf numFmtId="186" fontId="5" fillId="0" borderId="19" xfId="0" applyNumberFormat="1" applyFont="1" applyFill="1" applyBorder="1" applyAlignment="1" applyProtection="1">
      <alignment horizontal="center" vertical="center"/>
      <protection/>
    </xf>
    <xf numFmtId="186" fontId="5" fillId="0" borderId="48" xfId="0" applyNumberFormat="1" applyFont="1" applyFill="1" applyBorder="1" applyAlignment="1" applyProtection="1">
      <alignment horizontal="center" vertical="center"/>
      <protection/>
    </xf>
    <xf numFmtId="186" fontId="5" fillId="0" borderId="23" xfId="0" applyNumberFormat="1" applyFont="1" applyFill="1" applyBorder="1" applyAlignment="1" applyProtection="1">
      <alignment horizontal="center" vertical="center"/>
      <protection/>
    </xf>
    <xf numFmtId="186" fontId="5" fillId="0" borderId="22" xfId="0" applyNumberFormat="1" applyFont="1" applyFill="1" applyBorder="1" applyAlignment="1" applyProtection="1">
      <alignment horizontal="center" vertical="center"/>
      <protection/>
    </xf>
    <xf numFmtId="186" fontId="5" fillId="0" borderId="31" xfId="0" applyNumberFormat="1" applyFont="1" applyFill="1" applyBorder="1" applyAlignment="1" applyProtection="1">
      <alignment horizontal="center" vertical="center"/>
      <protection/>
    </xf>
    <xf numFmtId="186" fontId="1" fillId="0" borderId="4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186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86" fontId="5" fillId="0" borderId="50" xfId="0" applyNumberFormat="1" applyFont="1" applyFill="1" applyBorder="1" applyAlignment="1">
      <alignment horizontal="center" vertical="center" wrapText="1"/>
    </xf>
    <xf numFmtId="186" fontId="5" fillId="0" borderId="21" xfId="0" applyNumberFormat="1" applyFont="1" applyFill="1" applyBorder="1" applyAlignment="1">
      <alignment horizontal="center" vertical="center" wrapText="1"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84" fontId="1" fillId="0" borderId="54" xfId="0" applyNumberFormat="1" applyFont="1" applyFill="1" applyBorder="1" applyAlignment="1" applyProtection="1">
      <alignment horizontal="center" vertical="center"/>
      <protection/>
    </xf>
    <xf numFmtId="184" fontId="1" fillId="0" borderId="51" xfId="0" applyNumberFormat="1" applyFont="1" applyFill="1" applyBorder="1" applyAlignment="1" applyProtection="1">
      <alignment horizontal="center" vertical="center"/>
      <protection/>
    </xf>
    <xf numFmtId="188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>
      <alignment horizontal="center" vertical="center" wrapText="1"/>
    </xf>
    <xf numFmtId="185" fontId="1" fillId="0" borderId="34" xfId="0" applyNumberFormat="1" applyFont="1" applyFill="1" applyBorder="1" applyAlignment="1" applyProtection="1">
      <alignment horizontal="center" vertical="center"/>
      <protection/>
    </xf>
    <xf numFmtId="184" fontId="1" fillId="0" borderId="34" xfId="0" applyNumberFormat="1" applyFont="1" applyFill="1" applyBorder="1" applyAlignment="1" applyProtection="1">
      <alignment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84" fontId="1" fillId="0" borderId="55" xfId="0" applyNumberFormat="1" applyFont="1" applyFill="1" applyBorder="1" applyAlignment="1" applyProtection="1">
      <alignment horizontal="center" vertical="center"/>
      <protection/>
    </xf>
    <xf numFmtId="186" fontId="5" fillId="0" borderId="32" xfId="0" applyNumberFormat="1" applyFont="1" applyFill="1" applyBorder="1" applyAlignment="1" applyProtection="1">
      <alignment horizontal="center" vertical="center"/>
      <protection/>
    </xf>
    <xf numFmtId="186" fontId="1" fillId="0" borderId="4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6" fontId="5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186" fontId="5" fillId="0" borderId="50" xfId="0" applyNumberFormat="1" applyFont="1" applyFill="1" applyBorder="1" applyAlignment="1">
      <alignment horizontal="center" vertical="center"/>
    </xf>
    <xf numFmtId="186" fontId="5" fillId="0" borderId="32" xfId="0" applyNumberFormat="1" applyFont="1" applyFill="1" applyBorder="1" applyAlignment="1">
      <alignment horizontal="center" vertical="center"/>
    </xf>
    <xf numFmtId="186" fontId="5" fillId="0" borderId="21" xfId="0" applyNumberFormat="1" applyFont="1" applyFill="1" applyBorder="1" applyAlignment="1">
      <alignment horizontal="center" vertical="center"/>
    </xf>
    <xf numFmtId="186" fontId="5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8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184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32" fillId="0" borderId="57" xfId="0" applyNumberFormat="1" applyFont="1" applyFill="1" applyBorder="1" applyAlignment="1" applyProtection="1">
      <alignment horizontal="center" vertical="center"/>
      <protection/>
    </xf>
    <xf numFmtId="2" fontId="32" fillId="0" borderId="16" xfId="0" applyNumberFormat="1" applyFont="1" applyFill="1" applyBorder="1" applyAlignment="1" applyProtection="1">
      <alignment horizontal="center" vertical="center"/>
      <protection/>
    </xf>
    <xf numFmtId="184" fontId="1" fillId="0" borderId="57" xfId="0" applyNumberFormat="1" applyFont="1" applyFill="1" applyBorder="1" applyAlignment="1" applyProtection="1">
      <alignment horizontal="center" vertical="center"/>
      <protection/>
    </xf>
    <xf numFmtId="186" fontId="1" fillId="0" borderId="58" xfId="0" applyNumberFormat="1" applyFont="1" applyFill="1" applyBorder="1" applyAlignment="1" applyProtection="1">
      <alignment horizontal="center" vertical="center"/>
      <protection/>
    </xf>
    <xf numFmtId="186" fontId="1" fillId="0" borderId="59" xfId="0" applyNumberFormat="1" applyFont="1" applyFill="1" applyBorder="1" applyAlignment="1" applyProtection="1">
      <alignment horizontal="center" vertical="center"/>
      <protection/>
    </xf>
    <xf numFmtId="186" fontId="1" fillId="0" borderId="60" xfId="0" applyNumberFormat="1" applyFont="1" applyFill="1" applyBorder="1" applyAlignment="1" applyProtection="1">
      <alignment horizontal="center" vertical="center"/>
      <protection/>
    </xf>
    <xf numFmtId="184" fontId="1" fillId="0" borderId="2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31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186" fontId="5" fillId="0" borderId="56" xfId="0" applyNumberFormat="1" applyFont="1" applyFill="1" applyBorder="1" applyAlignment="1">
      <alignment horizontal="center" vertical="center"/>
    </xf>
    <xf numFmtId="186" fontId="5" fillId="0" borderId="15" xfId="0" applyNumberFormat="1" applyFont="1" applyFill="1" applyBorder="1" applyAlignment="1">
      <alignment horizontal="center" vertical="center"/>
    </xf>
    <xf numFmtId="186" fontId="5" fillId="0" borderId="16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>
      <alignment horizontal="left" vertical="center" wrapText="1"/>
    </xf>
    <xf numFmtId="188" fontId="1" fillId="0" borderId="57" xfId="0" applyNumberFormat="1" applyFont="1" applyFill="1" applyBorder="1" applyAlignment="1" applyProtection="1">
      <alignment horizontal="center" vertical="center"/>
      <protection/>
    </xf>
    <xf numFmtId="186" fontId="1" fillId="0" borderId="5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84" fontId="1" fillId="0" borderId="32" xfId="0" applyNumberFormat="1" applyFont="1" applyFill="1" applyBorder="1" applyAlignment="1" applyProtection="1">
      <alignment horizontal="center" vertical="center" wrapText="1"/>
      <protection/>
    </xf>
    <xf numFmtId="184" fontId="1" fillId="0" borderId="21" xfId="0" applyNumberFormat="1" applyFont="1" applyFill="1" applyBorder="1" applyAlignment="1" applyProtection="1">
      <alignment horizontal="center" vertical="center" wrapText="1"/>
      <protection/>
    </xf>
    <xf numFmtId="184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>
      <alignment horizontal="left" vertical="center" wrapText="1"/>
    </xf>
    <xf numFmtId="49" fontId="35" fillId="0" borderId="34" xfId="0" applyNumberFormat="1" applyFont="1" applyFill="1" applyBorder="1" applyAlignment="1">
      <alignment horizontal="left" vertical="center" wrapText="1"/>
    </xf>
    <xf numFmtId="184" fontId="1" fillId="0" borderId="19" xfId="0" applyNumberFormat="1" applyFont="1" applyFill="1" applyBorder="1" applyAlignment="1" applyProtection="1">
      <alignment vertical="center"/>
      <protection/>
    </xf>
    <xf numFmtId="184" fontId="1" fillId="0" borderId="48" xfId="0" applyNumberFormat="1" applyFont="1" applyFill="1" applyBorder="1" applyAlignment="1" applyProtection="1">
      <alignment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1" xfId="0" applyNumberFormat="1" applyFont="1" applyFill="1" applyBorder="1" applyAlignment="1" applyProtection="1">
      <alignment vertical="center"/>
      <protection/>
    </xf>
    <xf numFmtId="184" fontId="1" fillId="0" borderId="26" xfId="0" applyNumberFormat="1" applyFont="1" applyFill="1" applyBorder="1" applyAlignment="1" applyProtection="1">
      <alignment vertical="center"/>
      <protection/>
    </xf>
    <xf numFmtId="184" fontId="5" fillId="0" borderId="0" xfId="0" applyNumberFormat="1" applyFont="1" applyFill="1" applyBorder="1" applyAlignment="1" applyProtection="1">
      <alignment horizontal="center" vertical="center"/>
      <protection/>
    </xf>
    <xf numFmtId="184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186" fontId="5" fillId="0" borderId="38" xfId="0" applyNumberFormat="1" applyFont="1" applyFill="1" applyBorder="1" applyAlignment="1" applyProtection="1">
      <alignment horizontal="center" vertical="center"/>
      <protection/>
    </xf>
    <xf numFmtId="184" fontId="1" fillId="0" borderId="38" xfId="0" applyNumberFormat="1" applyFont="1" applyFill="1" applyBorder="1" applyAlignment="1" applyProtection="1">
      <alignment horizontal="center" vertical="center" wrapText="1"/>
      <protection/>
    </xf>
    <xf numFmtId="185" fontId="1" fillId="0" borderId="31" xfId="0" applyNumberFormat="1" applyFont="1" applyFill="1" applyBorder="1" applyAlignment="1" applyProtection="1">
      <alignment horizontal="center" vertical="center"/>
      <protection/>
    </xf>
    <xf numFmtId="184" fontId="1" fillId="0" borderId="34" xfId="0" applyNumberFormat="1" applyFont="1" applyFill="1" applyBorder="1" applyAlignment="1" applyProtection="1">
      <alignment horizontal="center" vertical="center"/>
      <protection/>
    </xf>
    <xf numFmtId="185" fontId="1" fillId="0" borderId="36" xfId="0" applyNumberFormat="1" applyFont="1" applyFill="1" applyBorder="1" applyAlignment="1" applyProtection="1">
      <alignment horizontal="center" vertical="center"/>
      <protection/>
    </xf>
    <xf numFmtId="185" fontId="1" fillId="0" borderId="20" xfId="0" applyNumberFormat="1" applyFont="1" applyFill="1" applyBorder="1" applyAlignment="1" applyProtection="1">
      <alignment horizontal="center" vertical="center"/>
      <protection/>
    </xf>
    <xf numFmtId="185" fontId="1" fillId="0" borderId="63" xfId="0" applyNumberFormat="1" applyFont="1" applyFill="1" applyBorder="1" applyAlignment="1" applyProtection="1">
      <alignment horizontal="center" vertical="center"/>
      <protection/>
    </xf>
    <xf numFmtId="185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4" fontId="1" fillId="0" borderId="31" xfId="0" applyNumberFormat="1" applyFont="1" applyFill="1" applyBorder="1" applyAlignment="1" applyProtection="1">
      <alignment horizontal="center" vertical="center"/>
      <protection/>
    </xf>
    <xf numFmtId="184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89" fontId="1" fillId="0" borderId="36" xfId="0" applyNumberFormat="1" applyFont="1" applyFill="1" applyBorder="1" applyAlignment="1" applyProtection="1">
      <alignment horizontal="center" vertical="center"/>
      <protection/>
    </xf>
    <xf numFmtId="188" fontId="1" fillId="0" borderId="20" xfId="0" applyNumberFormat="1" applyFont="1" applyFill="1" applyBorder="1" applyAlignment="1" applyProtection="1">
      <alignment horizontal="center" vertical="center"/>
      <protection/>
    </xf>
    <xf numFmtId="188" fontId="1" fillId="0" borderId="63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184" fontId="1" fillId="0" borderId="21" xfId="0" applyNumberFormat="1" applyFont="1" applyFill="1" applyBorder="1" applyAlignment="1" applyProtection="1">
      <alignment vertical="center"/>
      <protection/>
    </xf>
    <xf numFmtId="184" fontId="1" fillId="0" borderId="38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vertical="center"/>
      <protection/>
    </xf>
    <xf numFmtId="184" fontId="1" fillId="0" borderId="22" xfId="0" applyNumberFormat="1" applyFont="1" applyFill="1" applyBorder="1" applyAlignment="1" applyProtection="1">
      <alignment horizontal="center" vertical="center"/>
      <protection/>
    </xf>
    <xf numFmtId="184" fontId="1" fillId="0" borderId="63" xfId="0" applyNumberFormat="1" applyFont="1" applyFill="1" applyBorder="1" applyAlignment="1" applyProtection="1">
      <alignment horizontal="center" vertical="center"/>
      <protection/>
    </xf>
    <xf numFmtId="184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184" fontId="80" fillId="0" borderId="46" xfId="0" applyNumberFormat="1" applyFont="1" applyFill="1" applyBorder="1" applyAlignment="1" applyProtection="1">
      <alignment horizontal="center" vertical="center"/>
      <protection/>
    </xf>
    <xf numFmtId="184" fontId="80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86" fontId="1" fillId="0" borderId="64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>
      <alignment horizontal="center" vertical="center" wrapText="1"/>
    </xf>
    <xf numFmtId="184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8" xfId="0" applyNumberFormat="1" applyFont="1" applyFill="1" applyBorder="1" applyAlignment="1">
      <alignment vertical="center" wrapText="1"/>
    </xf>
    <xf numFmtId="2" fontId="1" fillId="0" borderId="46" xfId="0" applyNumberFormat="1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89" fontId="1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8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 vertical="center" wrapText="1"/>
    </xf>
    <xf numFmtId="186" fontId="5" fillId="0" borderId="65" xfId="0" applyNumberFormat="1" applyFont="1" applyFill="1" applyBorder="1" applyAlignment="1">
      <alignment horizontal="center" vertical="center" wrapText="1"/>
    </xf>
    <xf numFmtId="184" fontId="1" fillId="0" borderId="28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>
      <alignment horizontal="left" vertical="center" wrapText="1"/>
    </xf>
    <xf numFmtId="184" fontId="1" fillId="0" borderId="48" xfId="0" applyNumberFormat="1" applyFont="1" applyFill="1" applyBorder="1" applyAlignment="1" applyProtection="1">
      <alignment horizontal="center" vertical="center"/>
      <protection/>
    </xf>
    <xf numFmtId="186" fontId="5" fillId="0" borderId="11" xfId="0" applyNumberFormat="1" applyFont="1" applyFill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 wrapText="1"/>
    </xf>
    <xf numFmtId="186" fontId="5" fillId="0" borderId="1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6" fontId="5" fillId="0" borderId="3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84" fontId="1" fillId="0" borderId="14" xfId="0" applyNumberFormat="1" applyFont="1" applyFill="1" applyBorder="1" applyAlignment="1" applyProtection="1">
      <alignment horizontal="center" vertical="center"/>
      <protection/>
    </xf>
    <xf numFmtId="1" fontId="35" fillId="0" borderId="31" xfId="0" applyNumberFormat="1" applyFont="1" applyFill="1" applyBorder="1" applyAlignment="1">
      <alignment horizontal="left" vertical="center" wrapText="1"/>
    </xf>
    <xf numFmtId="1" fontId="35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20" fillId="0" borderId="0" xfId="53" applyFont="1" applyFill="1" applyAlignment="1">
      <alignment/>
      <protection/>
    </xf>
    <xf numFmtId="0" fontId="21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2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 wrapText="1"/>
      <protection/>
    </xf>
    <xf numFmtId="0" fontId="1" fillId="0" borderId="25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66" xfId="53" applyFont="1" applyFill="1" applyBorder="1" applyAlignment="1">
      <alignment wrapText="1"/>
      <protection/>
    </xf>
    <xf numFmtId="0" fontId="1" fillId="0" borderId="25" xfId="53" applyFont="1" applyFill="1" applyBorder="1" applyAlignment="1">
      <alignment wrapText="1"/>
      <protection/>
    </xf>
    <xf numFmtId="0" fontId="1" fillId="0" borderId="0" xfId="53" applyFont="1" applyFill="1" applyBorder="1">
      <alignment/>
      <protection/>
    </xf>
    <xf numFmtId="0" fontId="1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 wrapText="1"/>
      <protection/>
    </xf>
    <xf numFmtId="0" fontId="0" fillId="0" borderId="0" xfId="53" applyFill="1" applyAlignment="1">
      <alignment wrapText="1"/>
      <protection/>
    </xf>
    <xf numFmtId="0" fontId="21" fillId="0" borderId="0" xfId="54" applyFont="1" applyFill="1">
      <alignment/>
      <protection/>
    </xf>
    <xf numFmtId="0" fontId="15" fillId="0" borderId="0" xfId="54" applyFont="1" applyFill="1">
      <alignment/>
      <protection/>
    </xf>
    <xf numFmtId="0" fontId="20" fillId="0" borderId="0" xfId="54" applyFont="1" applyFill="1">
      <alignment/>
      <protection/>
    </xf>
    <xf numFmtId="0" fontId="15" fillId="0" borderId="0" xfId="53" applyFont="1" applyFill="1">
      <alignment/>
      <protection/>
    </xf>
    <xf numFmtId="0" fontId="6" fillId="0" borderId="0" xfId="54" applyFont="1" applyFill="1">
      <alignment/>
      <protection/>
    </xf>
    <xf numFmtId="0" fontId="16" fillId="0" borderId="0" xfId="54" applyFont="1" applyFill="1">
      <alignment/>
      <protection/>
    </xf>
    <xf numFmtId="49" fontId="5" fillId="0" borderId="0" xfId="54" applyNumberFormat="1" applyFont="1" applyFill="1" applyBorder="1" applyAlignment="1">
      <alignment horizontal="right" vertical="center"/>
      <protection/>
    </xf>
    <xf numFmtId="1" fontId="1" fillId="0" borderId="62" xfId="0" applyNumberFormat="1" applyFont="1" applyFill="1" applyBorder="1" applyAlignment="1">
      <alignment vertical="center" wrapText="1"/>
    </xf>
    <xf numFmtId="186" fontId="33" fillId="0" borderId="0" xfId="0" applyNumberFormat="1" applyFont="1" applyFill="1" applyBorder="1" applyAlignment="1">
      <alignment horizontal="center" vertical="center"/>
    </xf>
    <xf numFmtId="186" fontId="33" fillId="0" borderId="10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1" fillId="0" borderId="57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186" fontId="1" fillId="0" borderId="58" xfId="0" applyNumberFormat="1" applyFont="1" applyFill="1" applyBorder="1" applyAlignment="1" applyProtection="1">
      <alignment horizontal="center" vertical="center"/>
      <protection/>
    </xf>
    <xf numFmtId="186" fontId="5" fillId="0" borderId="21" xfId="0" applyNumberFormat="1" applyFont="1" applyFill="1" applyBorder="1" applyAlignment="1" applyProtection="1">
      <alignment horizontal="center" vertical="center"/>
      <protection/>
    </xf>
    <xf numFmtId="184" fontId="8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left" vertical="center" wrapText="1"/>
    </xf>
    <xf numFmtId="0" fontId="18" fillId="0" borderId="0" xfId="53" applyFont="1" applyFill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wrapText="1"/>
      <protection/>
    </xf>
    <xf numFmtId="0" fontId="1" fillId="0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wrapText="1"/>
      <protection/>
    </xf>
    <xf numFmtId="49" fontId="18" fillId="0" borderId="0" xfId="53" applyNumberFormat="1" applyFont="1" applyFill="1" applyBorder="1" applyAlignment="1">
      <alignment horizontal="center" wrapText="1"/>
      <protection/>
    </xf>
    <xf numFmtId="0" fontId="18" fillId="0" borderId="0" xfId="53" applyFont="1" applyFill="1" applyBorder="1" applyAlignment="1">
      <alignment wrapText="1"/>
      <protection/>
    </xf>
    <xf numFmtId="2" fontId="18" fillId="0" borderId="0" xfId="54" applyNumberFormat="1" applyFont="1" applyFill="1" applyBorder="1" applyAlignment="1">
      <alignment horizontal="left" vertical="center" wrapText="1"/>
      <protection/>
    </xf>
    <xf numFmtId="2" fontId="17" fillId="0" borderId="0" xfId="53" applyNumberFormat="1" applyFont="1" applyFill="1" applyBorder="1" applyAlignment="1">
      <alignment horizontal="left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horizontal="right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wrapText="1"/>
      <protection/>
    </xf>
    <xf numFmtId="0" fontId="18" fillId="0" borderId="11" xfId="53" applyFont="1" applyFill="1" applyBorder="1" applyAlignment="1">
      <alignment horizontal="center" wrapText="1"/>
      <protection/>
    </xf>
    <xf numFmtId="0" fontId="18" fillId="0" borderId="63" xfId="53" applyFont="1" applyFill="1" applyBorder="1" applyAlignment="1">
      <alignment horizontal="center" vertical="center" wrapText="1"/>
      <protection/>
    </xf>
    <xf numFmtId="0" fontId="0" fillId="0" borderId="68" xfId="53" applyFill="1" applyBorder="1" applyAlignment="1">
      <alignment vertical="center" wrapText="1"/>
      <protection/>
    </xf>
    <xf numFmtId="0" fontId="0" fillId="0" borderId="37" xfId="53" applyFill="1" applyBorder="1" applyAlignment="1">
      <alignment vertical="center" wrapText="1"/>
      <protection/>
    </xf>
    <xf numFmtId="0" fontId="0" fillId="0" borderId="31" xfId="53" applyFill="1" applyBorder="1" applyAlignment="1">
      <alignment vertical="center" wrapText="1"/>
      <protection/>
    </xf>
    <xf numFmtId="0" fontId="0" fillId="0" borderId="64" xfId="53" applyFill="1" applyBorder="1" applyAlignment="1">
      <alignment vertical="center" wrapText="1"/>
      <protection/>
    </xf>
    <xf numFmtId="0" fontId="0" fillId="0" borderId="23" xfId="53" applyFill="1" applyBorder="1" applyAlignment="1">
      <alignment vertical="center" wrapText="1"/>
      <protection/>
    </xf>
    <xf numFmtId="0" fontId="18" fillId="0" borderId="68" xfId="53" applyFont="1" applyFill="1" applyBorder="1" applyAlignment="1">
      <alignment horizontal="center" vertical="center" wrapText="1"/>
      <protection/>
    </xf>
    <xf numFmtId="0" fontId="18" fillId="0" borderId="37" xfId="53" applyFont="1" applyFill="1" applyBorder="1" applyAlignment="1">
      <alignment horizontal="center" vertical="center" wrapText="1"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0" borderId="64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49" fontId="18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53" applyFill="1" applyBorder="1" applyAlignment="1">
      <alignment horizontal="center" vertical="center" wrapText="1"/>
      <protection/>
    </xf>
    <xf numFmtId="0" fontId="0" fillId="0" borderId="25" xfId="53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0" fillId="0" borderId="66" xfId="53" applyFill="1" applyBorder="1" applyAlignment="1">
      <alignment vertical="center" wrapText="1"/>
      <protection/>
    </xf>
    <xf numFmtId="0" fontId="0" fillId="0" borderId="25" xfId="53" applyFill="1" applyBorder="1" applyAlignment="1">
      <alignment vertical="center" wrapText="1"/>
      <protection/>
    </xf>
    <xf numFmtId="0" fontId="18" fillId="0" borderId="66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17" fillId="0" borderId="66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9" fillId="0" borderId="63" xfId="54" applyFont="1" applyFill="1" applyBorder="1" applyAlignment="1">
      <alignment horizontal="center" vertical="center" wrapText="1"/>
      <protection/>
    </xf>
    <xf numFmtId="0" fontId="18" fillId="0" borderId="46" xfId="53" applyFont="1" applyFill="1" applyBorder="1" applyAlignment="1">
      <alignment horizontal="center" vertical="center" wrapText="1"/>
      <protection/>
    </xf>
    <xf numFmtId="0" fontId="18" fillId="0" borderId="0" xfId="53" applyFont="1" applyFill="1" applyAlignment="1">
      <alignment horizontal="center" vertical="center" wrapText="1"/>
      <protection/>
    </xf>
    <xf numFmtId="0" fontId="18" fillId="0" borderId="27" xfId="53" applyFont="1" applyFill="1" applyBorder="1" applyAlignment="1">
      <alignment horizontal="center" vertical="center" wrapText="1"/>
      <protection/>
    </xf>
    <xf numFmtId="0" fontId="18" fillId="0" borderId="68" xfId="53" applyFont="1" applyFill="1" applyBorder="1" applyAlignment="1">
      <alignment wrapText="1"/>
      <protection/>
    </xf>
    <xf numFmtId="0" fontId="18" fillId="0" borderId="37" xfId="53" applyFont="1" applyFill="1" applyBorder="1" applyAlignment="1">
      <alignment wrapText="1"/>
      <protection/>
    </xf>
    <xf numFmtId="0" fontId="18" fillId="0" borderId="46" xfId="53" applyFont="1" applyFill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18" fillId="0" borderId="27" xfId="53" applyFont="1" applyFill="1" applyBorder="1" applyAlignment="1">
      <alignment wrapText="1"/>
      <protection/>
    </xf>
    <xf numFmtId="0" fontId="18" fillId="0" borderId="31" xfId="53" applyFont="1" applyFill="1" applyBorder="1" applyAlignment="1">
      <alignment wrapText="1"/>
      <protection/>
    </xf>
    <xf numFmtId="0" fontId="18" fillId="0" borderId="64" xfId="53" applyFont="1" applyFill="1" applyBorder="1" applyAlignment="1">
      <alignment wrapText="1"/>
      <protection/>
    </xf>
    <xf numFmtId="0" fontId="18" fillId="0" borderId="23" xfId="53" applyFont="1" applyFill="1" applyBorder="1" applyAlignment="1">
      <alignment wrapText="1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" fillId="0" borderId="66" xfId="53" applyFont="1" applyFill="1" applyBorder="1" applyAlignment="1">
      <alignment horizontal="center" vertical="center"/>
      <protection/>
    </xf>
    <xf numFmtId="0" fontId="1" fillId="0" borderId="25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22" fillId="0" borderId="0" xfId="53" applyFont="1" applyFill="1" applyAlignment="1">
      <alignment horizontal="left" wrapText="1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22" fillId="0" borderId="0" xfId="53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 vertical="center" textRotation="90"/>
      <protection/>
    </xf>
    <xf numFmtId="0" fontId="1" fillId="0" borderId="22" xfId="53" applyFont="1" applyFill="1" applyBorder="1" applyAlignment="1">
      <alignment horizontal="center" vertical="center" textRotation="90"/>
      <protection/>
    </xf>
    <xf numFmtId="0" fontId="23" fillId="0" borderId="0" xfId="53" applyFont="1" applyFill="1" applyBorder="1" applyAlignment="1">
      <alignment horizontal="left" wrapText="1"/>
      <protection/>
    </xf>
    <xf numFmtId="0" fontId="24" fillId="0" borderId="0" xfId="53" applyFont="1" applyFill="1" applyAlignment="1">
      <alignment horizontal="left" wrapText="1"/>
      <protection/>
    </xf>
    <xf numFmtId="0" fontId="38" fillId="0" borderId="0" xfId="53" applyFont="1" applyFill="1" applyBorder="1" applyAlignment="1">
      <alignment horizontal="left" vertical="top" wrapText="1"/>
      <protection/>
    </xf>
    <xf numFmtId="0" fontId="39" fillId="0" borderId="0" xfId="53" applyFont="1" applyFill="1" applyAlignment="1">
      <alignment vertical="top" wrapText="1"/>
      <protection/>
    </xf>
    <xf numFmtId="0" fontId="24" fillId="0" borderId="0" xfId="53" applyFont="1" applyFill="1" applyAlignment="1">
      <alignment horizontal="left" vertical="center" wrapText="1"/>
      <protection/>
    </xf>
    <xf numFmtId="0" fontId="38" fillId="0" borderId="0" xfId="53" applyFont="1" applyFill="1" applyAlignment="1">
      <alignment horizontal="left" vertical="center" wrapText="1"/>
      <protection/>
    </xf>
    <xf numFmtId="0" fontId="23" fillId="0" borderId="0" xfId="53" applyFont="1" applyFill="1" applyAlignment="1">
      <alignment horizontal="left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37" fillId="0" borderId="0" xfId="0" applyFont="1" applyFill="1" applyBorder="1" applyAlignment="1">
      <alignment horizontal="center"/>
    </xf>
    <xf numFmtId="0" fontId="38" fillId="0" borderId="0" xfId="53" applyFont="1" applyFill="1" applyBorder="1" applyAlignment="1">
      <alignment horizontal="left" vertical="center" wrapText="1"/>
      <protection/>
    </xf>
    <xf numFmtId="0" fontId="39" fillId="0" borderId="0" xfId="53" applyFont="1" applyFill="1" applyAlignment="1">
      <alignment vertical="center" wrapText="1"/>
      <protection/>
    </xf>
    <xf numFmtId="0" fontId="39" fillId="0" borderId="0" xfId="53" applyFont="1" applyFill="1" applyAlignment="1">
      <alignment wrapText="1"/>
      <protection/>
    </xf>
    <xf numFmtId="0" fontId="36" fillId="0" borderId="0" xfId="0" applyFont="1" applyFill="1" applyBorder="1" applyAlignment="1">
      <alignment horizontal="center"/>
    </xf>
    <xf numFmtId="0" fontId="26" fillId="0" borderId="0" xfId="53" applyFont="1" applyFill="1" applyBorder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0" fillId="0" borderId="0" xfId="53" applyFill="1" applyAlignment="1">
      <alignment horizontal="left" wrapText="1"/>
      <protection/>
    </xf>
    <xf numFmtId="0" fontId="28" fillId="0" borderId="0" xfId="53" applyFont="1" applyFill="1" applyAlignment="1">
      <alignment horizontal="center"/>
      <protection/>
    </xf>
    <xf numFmtId="0" fontId="12" fillId="0" borderId="0" xfId="53" applyFont="1" applyFill="1" applyAlignment="1">
      <alignment horizontal="center" vertical="center" wrapText="1"/>
      <protection/>
    </xf>
    <xf numFmtId="0" fontId="27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49" fontId="9" fillId="0" borderId="63" xfId="54" applyNumberFormat="1" applyFont="1" applyFill="1" applyBorder="1" applyAlignment="1">
      <alignment horizontal="center" vertical="center" wrapText="1"/>
      <protection/>
    </xf>
    <xf numFmtId="49" fontId="9" fillId="0" borderId="68" xfId="54" applyNumberFormat="1" applyFont="1" applyFill="1" applyBorder="1" applyAlignment="1">
      <alignment horizontal="center" vertical="center" wrapText="1"/>
      <protection/>
    </xf>
    <xf numFmtId="49" fontId="9" fillId="0" borderId="37" xfId="54" applyNumberFormat="1" applyFont="1" applyFill="1" applyBorder="1" applyAlignment="1">
      <alignment horizontal="center" vertical="center" wrapText="1"/>
      <protection/>
    </xf>
    <xf numFmtId="49" fontId="9" fillId="0" borderId="46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 wrapText="1"/>
      <protection/>
    </xf>
    <xf numFmtId="49" fontId="9" fillId="0" borderId="31" xfId="54" applyNumberFormat="1" applyFont="1" applyFill="1" applyBorder="1" applyAlignment="1">
      <alignment horizontal="center" vertical="center" wrapText="1"/>
      <protection/>
    </xf>
    <xf numFmtId="49" fontId="9" fillId="0" borderId="64" xfId="54" applyNumberFormat="1" applyFont="1" applyFill="1" applyBorder="1" applyAlignment="1">
      <alignment horizontal="center" vertical="center" wrapText="1"/>
      <protection/>
    </xf>
    <xf numFmtId="49" fontId="9" fillId="0" borderId="23" xfId="54" applyNumberFormat="1" applyFont="1" applyFill="1" applyBorder="1" applyAlignment="1">
      <alignment horizontal="center" vertical="center" wrapText="1"/>
      <protection/>
    </xf>
    <xf numFmtId="0" fontId="9" fillId="0" borderId="68" xfId="54" applyFont="1" applyFill="1" applyBorder="1" applyAlignment="1">
      <alignment horizontal="center" vertical="center" wrapText="1"/>
      <protection/>
    </xf>
    <xf numFmtId="0" fontId="9" fillId="0" borderId="37" xfId="54" applyFont="1" applyFill="1" applyBorder="1" applyAlignment="1">
      <alignment horizontal="center" vertical="center" wrapText="1"/>
      <protection/>
    </xf>
    <xf numFmtId="0" fontId="9" fillId="0" borderId="46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27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64" xfId="54" applyFont="1" applyFill="1" applyBorder="1" applyAlignment="1">
      <alignment horizontal="center" vertical="center" wrapText="1"/>
      <protection/>
    </xf>
    <xf numFmtId="0" fontId="9" fillId="0" borderId="23" xfId="54" applyFont="1" applyFill="1" applyBorder="1" applyAlignment="1">
      <alignment horizontal="center" vertical="center" wrapText="1"/>
      <protection/>
    </xf>
    <xf numFmtId="49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63" xfId="53" applyFont="1" applyFill="1" applyBorder="1" applyAlignment="1">
      <alignment horizontal="center" vertical="center" wrapText="1"/>
      <protection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4" fontId="1" fillId="0" borderId="52" xfId="0" applyNumberFormat="1" applyFont="1" applyFill="1" applyBorder="1" applyAlignment="1" applyProtection="1">
      <alignment horizontal="center" vertical="center" wrapText="1"/>
      <protection/>
    </xf>
    <xf numFmtId="184" fontId="1" fillId="0" borderId="53" xfId="0" applyNumberFormat="1" applyFont="1" applyFill="1" applyBorder="1" applyAlignment="1" applyProtection="1">
      <alignment horizontal="center" vertical="center" wrapText="1"/>
      <protection/>
    </xf>
    <xf numFmtId="184" fontId="1" fillId="0" borderId="11" xfId="0" applyNumberFormat="1" applyFont="1" applyFill="1" applyBorder="1" applyAlignment="1" applyProtection="1">
      <alignment horizontal="center" vertical="center"/>
      <protection/>
    </xf>
    <xf numFmtId="184" fontId="1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Fill="1" applyBorder="1" applyAlignment="1" applyProtection="1">
      <alignment horizontal="center" vertical="center"/>
      <protection/>
    </xf>
    <xf numFmtId="49" fontId="5" fillId="0" borderId="65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187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7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57" xfId="0" applyNumberFormat="1" applyFont="1" applyFill="1" applyBorder="1" applyAlignment="1" applyProtection="1">
      <alignment horizontal="center" vertical="center" wrapText="1"/>
      <protection/>
    </xf>
    <xf numFmtId="184" fontId="1" fillId="0" borderId="11" xfId="0" applyNumberFormat="1" applyFont="1" applyFill="1" applyBorder="1" applyAlignment="1" applyProtection="1">
      <alignment horizontal="center" vertical="center" wrapText="1"/>
      <protection/>
    </xf>
    <xf numFmtId="184" fontId="1" fillId="0" borderId="12" xfId="0" applyNumberFormat="1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Border="1" applyAlignment="1" applyProtection="1">
      <alignment horizontal="center" vertical="center"/>
      <protection/>
    </xf>
    <xf numFmtId="184" fontId="1" fillId="0" borderId="53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56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12" xfId="0" applyNumberFormat="1" applyFont="1" applyFill="1" applyBorder="1" applyAlignment="1" applyProtection="1">
      <alignment horizontal="center" vertical="center"/>
      <protection/>
    </xf>
    <xf numFmtId="187" fontId="1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7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9" xfId="0" applyNumberFormat="1" applyFont="1" applyFill="1" applyBorder="1" applyAlignment="1" applyProtection="1">
      <alignment horizontal="center" vertical="center" textRotation="90" wrapText="1"/>
      <protection/>
    </xf>
    <xf numFmtId="184" fontId="1" fillId="0" borderId="20" xfId="0" applyNumberFormat="1" applyFont="1" applyFill="1" applyBorder="1" applyAlignment="1" applyProtection="1">
      <alignment horizontal="center" vertical="center" textRotation="90"/>
      <protection/>
    </xf>
    <xf numFmtId="184" fontId="1" fillId="0" borderId="28" xfId="0" applyNumberFormat="1" applyFont="1" applyFill="1" applyBorder="1" applyAlignment="1" applyProtection="1">
      <alignment horizontal="center" vertical="center" textRotation="90"/>
      <protection/>
    </xf>
    <xf numFmtId="184" fontId="1" fillId="0" borderId="19" xfId="0" applyNumberFormat="1" applyFont="1" applyFill="1" applyBorder="1" applyAlignment="1" applyProtection="1">
      <alignment horizontal="center" vertical="center" textRotation="90"/>
      <protection/>
    </xf>
    <xf numFmtId="184" fontId="1" fillId="0" borderId="60" xfId="0" applyNumberFormat="1" applyFont="1" applyFill="1" applyBorder="1" applyAlignment="1" applyProtection="1">
      <alignment horizontal="center" vertical="center"/>
      <protection/>
    </xf>
    <xf numFmtId="184" fontId="1" fillId="0" borderId="23" xfId="0" applyNumberFormat="1" applyFont="1" applyFill="1" applyBorder="1" applyAlignment="1" applyProtection="1">
      <alignment horizontal="center" vertical="center"/>
      <protection/>
    </xf>
    <xf numFmtId="184" fontId="1" fillId="0" borderId="24" xfId="0" applyNumberFormat="1" applyFont="1" applyFill="1" applyBorder="1" applyAlignment="1" applyProtection="1">
      <alignment horizontal="center" vertical="center" wrapText="1"/>
      <protection/>
    </xf>
    <xf numFmtId="184" fontId="1" fillId="0" borderId="54" xfId="0" applyNumberFormat="1" applyFont="1" applyFill="1" applyBorder="1" applyAlignment="1" applyProtection="1">
      <alignment horizontal="center" vertical="center" wrapText="1"/>
      <protection/>
    </xf>
    <xf numFmtId="184" fontId="1" fillId="0" borderId="13" xfId="0" applyNumberFormat="1" applyFont="1" applyFill="1" applyBorder="1" applyAlignment="1" applyProtection="1">
      <alignment horizontal="center" vertical="center" wrapText="1"/>
      <protection/>
    </xf>
    <xf numFmtId="184" fontId="1" fillId="0" borderId="34" xfId="0" applyNumberFormat="1" applyFont="1" applyFill="1" applyBorder="1" applyAlignment="1" applyProtection="1">
      <alignment horizontal="center" vertical="center" wrapText="1"/>
      <protection/>
    </xf>
    <xf numFmtId="184" fontId="1" fillId="0" borderId="53" xfId="0" applyNumberFormat="1" applyFont="1" applyFill="1" applyBorder="1" applyAlignment="1" applyProtection="1">
      <alignment horizontal="center" vertical="center"/>
      <protection/>
    </xf>
    <xf numFmtId="184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right" vertical="center"/>
      <protection/>
    </xf>
    <xf numFmtId="0" fontId="19" fillId="0" borderId="64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3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0" fontId="19" fillId="0" borderId="5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65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" fillId="0" borderId="7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49" fontId="1" fillId="0" borderId="72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vertical="center"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 vertical="center" wrapText="1"/>
    </xf>
    <xf numFmtId="0" fontId="33" fillId="0" borderId="72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184" fontId="1" fillId="0" borderId="0" xfId="0" applyNumberFormat="1" applyFont="1" applyFill="1" applyBorder="1" applyAlignment="1" applyProtection="1">
      <alignment horizontal="left" vertical="justify"/>
      <protection/>
    </xf>
    <xf numFmtId="184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6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68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9"/>
  <sheetViews>
    <sheetView tabSelected="1" view="pageBreakPreview" zoomScale="55" zoomScaleNormal="70" zoomScaleSheetLayoutView="55" workbookViewId="0" topLeftCell="A1">
      <selection activeCell="A7" sqref="A7:O7"/>
    </sheetView>
  </sheetViews>
  <sheetFormatPr defaultColWidth="3.25390625" defaultRowHeight="12.75"/>
  <cols>
    <col min="1" max="1" width="5.875" style="125" customWidth="1"/>
    <col min="2" max="2" width="5.125" style="125" customWidth="1"/>
    <col min="3" max="4" width="5.25390625" style="125" customWidth="1"/>
    <col min="5" max="5" width="7.00390625" style="125" customWidth="1"/>
    <col min="6" max="6" width="5.00390625" style="125" customWidth="1"/>
    <col min="7" max="8" width="5.125" style="125" customWidth="1"/>
    <col min="9" max="9" width="5.00390625" style="125" customWidth="1"/>
    <col min="10" max="10" width="5.125" style="125" customWidth="1"/>
    <col min="11" max="13" width="5.25390625" style="125" customWidth="1"/>
    <col min="14" max="15" width="5.125" style="125" customWidth="1"/>
    <col min="16" max="16" width="7.125" style="125" customWidth="1"/>
    <col min="17" max="17" width="5.25390625" style="125" customWidth="1"/>
    <col min="18" max="19" width="5.125" style="125" customWidth="1"/>
    <col min="20" max="20" width="5.875" style="125" customWidth="1"/>
    <col min="21" max="21" width="6.875" style="125" customWidth="1"/>
    <col min="22" max="22" width="6.00390625" style="125" customWidth="1"/>
    <col min="23" max="23" width="5.875" style="125" bestFit="1" customWidth="1"/>
    <col min="24" max="24" width="5.375" style="125" customWidth="1"/>
    <col min="25" max="25" width="5.25390625" style="125" customWidth="1"/>
    <col min="26" max="26" width="5.00390625" style="125" customWidth="1"/>
    <col min="27" max="27" width="5.375" style="125" customWidth="1"/>
    <col min="28" max="28" width="6.00390625" style="125" customWidth="1"/>
    <col min="29" max="29" width="5.25390625" style="125" customWidth="1"/>
    <col min="30" max="30" width="5.625" style="125" customWidth="1"/>
    <col min="31" max="31" width="5.75390625" style="125" customWidth="1"/>
    <col min="32" max="32" width="5.625" style="125" customWidth="1"/>
    <col min="33" max="33" width="5.875" style="125" customWidth="1"/>
    <col min="34" max="34" width="6.125" style="125" customWidth="1"/>
    <col min="35" max="35" width="5.25390625" style="125" customWidth="1"/>
    <col min="36" max="36" width="5.75390625" style="125" customWidth="1"/>
    <col min="37" max="37" width="5.625" style="125" customWidth="1"/>
    <col min="38" max="38" width="4.875" style="125" customWidth="1"/>
    <col min="39" max="39" width="4.25390625" style="125" customWidth="1"/>
    <col min="40" max="41" width="4.75390625" style="125" customWidth="1"/>
    <col min="42" max="42" width="4.625" style="125" customWidth="1"/>
    <col min="43" max="43" width="4.75390625" style="125" customWidth="1"/>
    <col min="44" max="44" width="3.875" style="125" customWidth="1"/>
    <col min="45" max="45" width="4.125" style="125" customWidth="1"/>
    <col min="46" max="46" width="3.875" style="125" customWidth="1"/>
    <col min="47" max="47" width="3.75390625" style="125" customWidth="1"/>
    <col min="48" max="48" width="4.375" style="125" customWidth="1"/>
    <col min="49" max="49" width="4.875" style="125" customWidth="1"/>
    <col min="50" max="51" width="3.75390625" style="125" customWidth="1"/>
    <col min="52" max="52" width="3.875" style="125" customWidth="1"/>
    <col min="53" max="53" width="4.875" style="125" customWidth="1"/>
    <col min="54" max="16384" width="3.25390625" style="125" customWidth="1"/>
  </cols>
  <sheetData>
    <row r="1" ht="43.5" customHeight="1"/>
    <row r="2" spans="1:53" ht="30">
      <c r="A2" s="466" t="s">
        <v>176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70" t="s">
        <v>152</v>
      </c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1"/>
    </row>
    <row r="3" spans="1:53" ht="27.75" customHeight="1">
      <c r="A3" s="466" t="s">
        <v>177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471"/>
      <c r="AP3" s="471"/>
      <c r="AQ3" s="471"/>
      <c r="AR3" s="471"/>
      <c r="AS3" s="471"/>
      <c r="AT3" s="471"/>
      <c r="AU3" s="471"/>
      <c r="AV3" s="471"/>
      <c r="AW3" s="471"/>
      <c r="AX3" s="471"/>
      <c r="AY3" s="471"/>
      <c r="AZ3" s="471"/>
      <c r="BA3" s="471"/>
    </row>
    <row r="4" spans="1:53" ht="30.75">
      <c r="A4" s="466" t="s">
        <v>306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72" t="s">
        <v>29</v>
      </c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AY4" s="471"/>
      <c r="AZ4" s="471"/>
      <c r="BA4" s="471"/>
    </row>
    <row r="5" spans="1:53" ht="26.25" customHeight="1">
      <c r="A5" s="462" t="s">
        <v>307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463" t="s">
        <v>179</v>
      </c>
      <c r="AO5" s="464"/>
      <c r="AP5" s="464"/>
      <c r="AQ5" s="464"/>
      <c r="AR5" s="464"/>
      <c r="AS5" s="464"/>
      <c r="AT5" s="464"/>
      <c r="AU5" s="464"/>
      <c r="AV5" s="464"/>
      <c r="AW5" s="464"/>
      <c r="AX5" s="464"/>
      <c r="AY5" s="464"/>
      <c r="AZ5" s="464"/>
      <c r="BA5" s="464"/>
    </row>
    <row r="6" spans="1:53" s="346" customFormat="1" ht="27.7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</row>
    <row r="7" spans="1:53" s="346" customFormat="1" ht="22.5" customHeight="1">
      <c r="A7" s="466" t="s">
        <v>28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</row>
    <row r="8" spans="1:53" s="346" customFormat="1" ht="27" customHeight="1">
      <c r="A8" s="466" t="s">
        <v>178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7" t="s">
        <v>158</v>
      </c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</row>
    <row r="9" spans="16:53" s="346" customFormat="1" ht="33" customHeight="1">
      <c r="P9" s="454" t="s">
        <v>263</v>
      </c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69"/>
      <c r="AC9" s="469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465"/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465"/>
      <c r="AZ9" s="465"/>
      <c r="BA9" s="465"/>
    </row>
    <row r="10" spans="16:53" s="346" customFormat="1" ht="27.75" customHeight="1">
      <c r="P10" s="454" t="s">
        <v>301</v>
      </c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344"/>
      <c r="AM10" s="344"/>
      <c r="AN10" s="456" t="s">
        <v>264</v>
      </c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</row>
    <row r="11" spans="16:53" s="346" customFormat="1" ht="27.75" customHeight="1">
      <c r="P11" s="449" t="s">
        <v>302</v>
      </c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0"/>
      <c r="AL11" s="450"/>
      <c r="AM11" s="450"/>
      <c r="AN11" s="459" t="s">
        <v>157</v>
      </c>
      <c r="AO11" s="459"/>
      <c r="AP11" s="459"/>
      <c r="AQ11" s="459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</row>
    <row r="12" spans="16:53" s="346" customFormat="1" ht="24" customHeight="1"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9"/>
      <c r="AO12" s="459"/>
      <c r="AP12" s="459"/>
      <c r="AQ12" s="459"/>
      <c r="AR12" s="459"/>
      <c r="AS12" s="459"/>
      <c r="AT12" s="459"/>
      <c r="AU12" s="459"/>
      <c r="AV12" s="459"/>
      <c r="AW12" s="459"/>
      <c r="AX12" s="459"/>
      <c r="AY12" s="459"/>
      <c r="AZ12" s="459"/>
      <c r="BA12" s="459"/>
    </row>
    <row r="13" spans="16:53" s="346" customFormat="1" ht="48.75" customHeight="1">
      <c r="P13" s="460" t="s">
        <v>265</v>
      </c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347"/>
      <c r="AO13" s="461"/>
      <c r="AP13" s="461"/>
      <c r="AQ13" s="461"/>
      <c r="AR13" s="461"/>
      <c r="AS13" s="461"/>
      <c r="AT13" s="461"/>
      <c r="AU13" s="461"/>
      <c r="AV13" s="461"/>
      <c r="AW13" s="461"/>
      <c r="AX13" s="461"/>
      <c r="AY13" s="461"/>
      <c r="AZ13" s="461"/>
      <c r="BA13" s="461"/>
    </row>
    <row r="14" spans="16:53" s="346" customFormat="1" ht="25.5" customHeight="1"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</row>
    <row r="15" spans="16:53" s="346" customFormat="1" ht="26.25" customHeight="1">
      <c r="P15" s="449" t="s">
        <v>156</v>
      </c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</row>
    <row r="16" spans="41:53" s="346" customFormat="1" ht="18.75"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</row>
    <row r="17" spans="1:53" s="346" customFormat="1" ht="25.5">
      <c r="A17" s="451" t="s">
        <v>223</v>
      </c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451"/>
    </row>
    <row r="18" spans="1:53" s="346" customFormat="1" ht="25.5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</row>
    <row r="19" spans="1:53" s="346" customFormat="1" ht="18.75">
      <c r="A19" s="350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</row>
    <row r="20" spans="1:53" ht="19.5" customHeight="1">
      <c r="A20" s="97"/>
      <c r="B20" s="97"/>
      <c r="C20" s="97"/>
      <c r="D20" s="97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7"/>
      <c r="X20" s="97"/>
      <c r="Y20" s="351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</row>
    <row r="21" spans="1:53" ht="19.5" customHeight="1">
      <c r="A21" s="452" t="s">
        <v>0</v>
      </c>
      <c r="B21" s="444" t="s">
        <v>30</v>
      </c>
      <c r="C21" s="445"/>
      <c r="D21" s="445"/>
      <c r="E21" s="446"/>
      <c r="F21" s="444" t="s">
        <v>31</v>
      </c>
      <c r="G21" s="445"/>
      <c r="H21" s="445"/>
      <c r="I21" s="446"/>
      <c r="J21" s="444" t="s">
        <v>32</v>
      </c>
      <c r="K21" s="445"/>
      <c r="L21" s="445"/>
      <c r="M21" s="445"/>
      <c r="N21" s="446"/>
      <c r="O21" s="444" t="s">
        <v>33</v>
      </c>
      <c r="P21" s="445"/>
      <c r="Q21" s="445"/>
      <c r="R21" s="446"/>
      <c r="S21" s="444" t="s">
        <v>34</v>
      </c>
      <c r="T21" s="445"/>
      <c r="U21" s="445"/>
      <c r="V21" s="445"/>
      <c r="W21" s="446"/>
      <c r="X21" s="444" t="s">
        <v>35</v>
      </c>
      <c r="Y21" s="445"/>
      <c r="Z21" s="445"/>
      <c r="AA21" s="446"/>
      <c r="AB21" s="444" t="s">
        <v>36</v>
      </c>
      <c r="AC21" s="445"/>
      <c r="AD21" s="445"/>
      <c r="AE21" s="446"/>
      <c r="AF21" s="444" t="s">
        <v>37</v>
      </c>
      <c r="AG21" s="445"/>
      <c r="AH21" s="445"/>
      <c r="AI21" s="446"/>
      <c r="AJ21" s="444" t="s">
        <v>38</v>
      </c>
      <c r="AK21" s="445"/>
      <c r="AL21" s="445"/>
      <c r="AM21" s="445"/>
      <c r="AN21" s="446"/>
      <c r="AO21" s="444" t="s">
        <v>39</v>
      </c>
      <c r="AP21" s="445"/>
      <c r="AQ21" s="445"/>
      <c r="AR21" s="446"/>
      <c r="AS21" s="444" t="s">
        <v>40</v>
      </c>
      <c r="AT21" s="445"/>
      <c r="AU21" s="445"/>
      <c r="AV21" s="445"/>
      <c r="AW21" s="446"/>
      <c r="AX21" s="447" t="s">
        <v>41</v>
      </c>
      <c r="AY21" s="447"/>
      <c r="AZ21" s="447"/>
      <c r="BA21" s="447"/>
    </row>
    <row r="22" spans="1:53" ht="19.5" customHeight="1">
      <c r="A22" s="453"/>
      <c r="B22" s="353">
        <v>1</v>
      </c>
      <c r="C22" s="353">
        <v>2</v>
      </c>
      <c r="D22" s="353">
        <v>3</v>
      </c>
      <c r="E22" s="353">
        <v>4</v>
      </c>
      <c r="F22" s="354">
        <v>5</v>
      </c>
      <c r="G22" s="354">
        <v>6</v>
      </c>
      <c r="H22" s="354">
        <v>7</v>
      </c>
      <c r="I22" s="354">
        <v>8</v>
      </c>
      <c r="J22" s="354">
        <v>9</v>
      </c>
      <c r="K22" s="354">
        <v>10</v>
      </c>
      <c r="L22" s="354">
        <v>11</v>
      </c>
      <c r="M22" s="354">
        <v>12</v>
      </c>
      <c r="N22" s="354">
        <v>13</v>
      </c>
      <c r="O22" s="354">
        <v>14</v>
      </c>
      <c r="P22" s="354">
        <v>15</v>
      </c>
      <c r="Q22" s="354">
        <v>16</v>
      </c>
      <c r="R22" s="354">
        <v>17</v>
      </c>
      <c r="S22" s="354">
        <v>18</v>
      </c>
      <c r="T22" s="354">
        <v>19</v>
      </c>
      <c r="U22" s="354">
        <v>20</v>
      </c>
      <c r="V22" s="354">
        <v>21</v>
      </c>
      <c r="W22" s="354">
        <v>22</v>
      </c>
      <c r="X22" s="354">
        <v>23</v>
      </c>
      <c r="Y22" s="354">
        <v>24</v>
      </c>
      <c r="Z22" s="354">
        <v>25</v>
      </c>
      <c r="AA22" s="354">
        <v>26</v>
      </c>
      <c r="AB22" s="354">
        <v>27</v>
      </c>
      <c r="AC22" s="354">
        <v>28</v>
      </c>
      <c r="AD22" s="354">
        <v>29</v>
      </c>
      <c r="AE22" s="354">
        <v>30</v>
      </c>
      <c r="AF22" s="354">
        <v>31</v>
      </c>
      <c r="AG22" s="354">
        <v>32</v>
      </c>
      <c r="AH22" s="354">
        <v>33</v>
      </c>
      <c r="AI22" s="354">
        <v>34</v>
      </c>
      <c r="AJ22" s="354">
        <v>35</v>
      </c>
      <c r="AK22" s="354">
        <v>36</v>
      </c>
      <c r="AL22" s="354">
        <v>37</v>
      </c>
      <c r="AM22" s="354">
        <v>38</v>
      </c>
      <c r="AN22" s="354">
        <v>39</v>
      </c>
      <c r="AO22" s="354">
        <v>40</v>
      </c>
      <c r="AP22" s="354">
        <v>41</v>
      </c>
      <c r="AQ22" s="354">
        <v>42</v>
      </c>
      <c r="AR22" s="354">
        <v>43</v>
      </c>
      <c r="AS22" s="354">
        <v>44</v>
      </c>
      <c r="AT22" s="354">
        <v>45</v>
      </c>
      <c r="AU22" s="354">
        <v>46</v>
      </c>
      <c r="AV22" s="354">
        <v>47</v>
      </c>
      <c r="AW22" s="354">
        <v>48</v>
      </c>
      <c r="AX22" s="354">
        <v>49</v>
      </c>
      <c r="AY22" s="354">
        <v>50</v>
      </c>
      <c r="AZ22" s="354">
        <v>51</v>
      </c>
      <c r="BA22" s="354">
        <v>52</v>
      </c>
    </row>
    <row r="23" spans="1:53" s="364" customFormat="1" ht="19.5" customHeight="1">
      <c r="A23" s="355">
        <v>1</v>
      </c>
      <c r="B23" s="356" t="s">
        <v>148</v>
      </c>
      <c r="C23" s="356" t="s">
        <v>148</v>
      </c>
      <c r="D23" s="356" t="s">
        <v>148</v>
      </c>
      <c r="E23" s="356" t="s">
        <v>148</v>
      </c>
      <c r="F23" s="356" t="s">
        <v>148</v>
      </c>
      <c r="G23" s="356" t="s">
        <v>148</v>
      </c>
      <c r="H23" s="356" t="s">
        <v>148</v>
      </c>
      <c r="I23" s="353" t="s">
        <v>148</v>
      </c>
      <c r="J23" s="356" t="s">
        <v>148</v>
      </c>
      <c r="K23" s="356" t="s">
        <v>148</v>
      </c>
      <c r="L23" s="356" t="s">
        <v>148</v>
      </c>
      <c r="M23" s="356" t="s">
        <v>148</v>
      </c>
      <c r="N23" s="356" t="s">
        <v>148</v>
      </c>
      <c r="O23" s="356" t="s">
        <v>148</v>
      </c>
      <c r="P23" s="356" t="s">
        <v>148</v>
      </c>
      <c r="Q23" s="189" t="s">
        <v>42</v>
      </c>
      <c r="R23" s="189" t="s">
        <v>42</v>
      </c>
      <c r="S23" s="357" t="s">
        <v>181</v>
      </c>
      <c r="T23" s="358" t="s">
        <v>147</v>
      </c>
      <c r="U23" s="358" t="s">
        <v>147</v>
      </c>
      <c r="V23" s="358" t="s">
        <v>147</v>
      </c>
      <c r="W23" s="358" t="s">
        <v>147</v>
      </c>
      <c r="X23" s="358" t="s">
        <v>147</v>
      </c>
      <c r="Y23" s="358" t="s">
        <v>147</v>
      </c>
      <c r="Z23" s="358" t="s">
        <v>147</v>
      </c>
      <c r="AA23" s="358" t="s">
        <v>147</v>
      </c>
      <c r="AB23" s="358" t="s">
        <v>147</v>
      </c>
      <c r="AC23" s="356" t="s">
        <v>181</v>
      </c>
      <c r="AD23" s="356" t="s">
        <v>181</v>
      </c>
      <c r="AE23" s="358" t="s">
        <v>181</v>
      </c>
      <c r="AF23" s="356" t="s">
        <v>43</v>
      </c>
      <c r="AG23" s="358" t="s">
        <v>147</v>
      </c>
      <c r="AH23" s="358" t="s">
        <v>147</v>
      </c>
      <c r="AI23" s="358" t="s">
        <v>147</v>
      </c>
      <c r="AJ23" s="358" t="s">
        <v>147</v>
      </c>
      <c r="AK23" s="358" t="s">
        <v>147</v>
      </c>
      <c r="AL23" s="358" t="s">
        <v>147</v>
      </c>
      <c r="AM23" s="358" t="s">
        <v>147</v>
      </c>
      <c r="AN23" s="358" t="s">
        <v>147</v>
      </c>
      <c r="AO23" s="358" t="s">
        <v>147</v>
      </c>
      <c r="AP23" s="189" t="s">
        <v>42</v>
      </c>
      <c r="AQ23" s="358" t="s">
        <v>42</v>
      </c>
      <c r="AR23" s="359" t="s">
        <v>182</v>
      </c>
      <c r="AS23" s="359" t="s">
        <v>43</v>
      </c>
      <c r="AT23" s="359" t="s">
        <v>43</v>
      </c>
      <c r="AU23" s="359" t="s">
        <v>43</v>
      </c>
      <c r="AV23" s="359" t="s">
        <v>43</v>
      </c>
      <c r="AW23" s="359" t="s">
        <v>43</v>
      </c>
      <c r="AX23" s="359" t="s">
        <v>43</v>
      </c>
      <c r="AY23" s="359" t="s">
        <v>43</v>
      </c>
      <c r="AZ23" s="359" t="s">
        <v>43</v>
      </c>
      <c r="BA23" s="359" t="s">
        <v>43</v>
      </c>
    </row>
    <row r="24" spans="1:53" ht="19.5" customHeight="1">
      <c r="A24" s="353">
        <v>2</v>
      </c>
      <c r="B24" s="358" t="s">
        <v>147</v>
      </c>
      <c r="C24" s="358" t="s">
        <v>147</v>
      </c>
      <c r="D24" s="358" t="s">
        <v>147</v>
      </c>
      <c r="E24" s="358" t="s">
        <v>147</v>
      </c>
      <c r="F24" s="358" t="s">
        <v>147</v>
      </c>
      <c r="G24" s="358" t="s">
        <v>147</v>
      </c>
      <c r="H24" s="358" t="s">
        <v>147</v>
      </c>
      <c r="I24" s="358" t="s">
        <v>147</v>
      </c>
      <c r="J24" s="358" t="s">
        <v>147</v>
      </c>
      <c r="K24" s="358" t="s">
        <v>147</v>
      </c>
      <c r="L24" s="358" t="s">
        <v>147</v>
      </c>
      <c r="M24" s="358" t="s">
        <v>147</v>
      </c>
      <c r="N24" s="358" t="s">
        <v>147</v>
      </c>
      <c r="O24" s="358" t="s">
        <v>147</v>
      </c>
      <c r="P24" s="358" t="s">
        <v>147</v>
      </c>
      <c r="Q24" s="358" t="s">
        <v>42</v>
      </c>
      <c r="R24" s="358" t="s">
        <v>42</v>
      </c>
      <c r="S24" s="358" t="s">
        <v>181</v>
      </c>
      <c r="T24" s="356" t="s">
        <v>43</v>
      </c>
      <c r="U24" s="356" t="s">
        <v>281</v>
      </c>
      <c r="V24" s="356" t="s">
        <v>281</v>
      </c>
      <c r="W24" s="356" t="s">
        <v>281</v>
      </c>
      <c r="X24" s="356" t="s">
        <v>281</v>
      </c>
      <c r="Y24" s="356" t="s">
        <v>266</v>
      </c>
      <c r="Z24" s="356" t="s">
        <v>266</v>
      </c>
      <c r="AA24" s="356" t="s">
        <v>266</v>
      </c>
      <c r="AB24" s="356" t="s">
        <v>266</v>
      </c>
      <c r="AC24" s="356" t="s">
        <v>266</v>
      </c>
      <c r="AD24" s="356" t="s">
        <v>266</v>
      </c>
      <c r="AE24" s="356" t="s">
        <v>266</v>
      </c>
      <c r="AF24" s="356" t="s">
        <v>266</v>
      </c>
      <c r="AG24" s="356" t="s">
        <v>266</v>
      </c>
      <c r="AH24" s="356" t="s">
        <v>266</v>
      </c>
      <c r="AI24" s="356" t="s">
        <v>266</v>
      </c>
      <c r="AJ24" s="356" t="s">
        <v>266</v>
      </c>
      <c r="AK24" s="356" t="s">
        <v>266</v>
      </c>
      <c r="AL24" s="356" t="s">
        <v>266</v>
      </c>
      <c r="AM24" s="356" t="s">
        <v>208</v>
      </c>
      <c r="AN24" s="356" t="s">
        <v>208</v>
      </c>
      <c r="AO24" s="356"/>
      <c r="AP24" s="356"/>
      <c r="AQ24" s="360"/>
      <c r="AR24" s="360"/>
      <c r="AS24" s="361"/>
      <c r="AT24" s="361"/>
      <c r="AU24" s="361"/>
      <c r="AV24" s="361"/>
      <c r="AW24" s="361"/>
      <c r="AX24" s="361"/>
      <c r="AY24" s="361"/>
      <c r="AZ24" s="361"/>
      <c r="BA24" s="362"/>
    </row>
    <row r="25" spans="1:53" ht="19.5" customHeight="1">
      <c r="A25" s="363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 t="s">
        <v>14</v>
      </c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</row>
    <row r="26" spans="1:53" s="363" customFormat="1" ht="21" customHeight="1">
      <c r="A26" s="473" t="s">
        <v>276</v>
      </c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73"/>
      <c r="AG26" s="473"/>
      <c r="AH26" s="473"/>
      <c r="AI26" s="473"/>
      <c r="AJ26" s="473"/>
      <c r="AK26" s="473"/>
      <c r="AL26" s="473"/>
      <c r="AM26" s="473"/>
      <c r="AN26" s="473"/>
      <c r="AO26" s="473"/>
      <c r="AP26" s="473"/>
      <c r="AQ26" s="473"/>
      <c r="AR26" s="473"/>
      <c r="AS26" s="473"/>
      <c r="AT26" s="473"/>
      <c r="AU26" s="473"/>
      <c r="AV26" s="473"/>
      <c r="AW26" s="473"/>
      <c r="AX26" s="473"/>
      <c r="AY26" s="473"/>
      <c r="AZ26" s="473"/>
      <c r="BA26" s="473"/>
    </row>
    <row r="27" spans="1:53" s="363" customFormat="1" ht="15.75" customHeight="1">
      <c r="A27" s="365"/>
      <c r="B27" s="365"/>
      <c r="C27" s="365"/>
      <c r="D27" s="365"/>
      <c r="E27" s="365"/>
      <c r="F27" s="365"/>
      <c r="G27" s="365"/>
      <c r="H27" s="365"/>
      <c r="I27" s="365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4"/>
      <c r="AW27" s="364"/>
      <c r="AX27" s="364"/>
      <c r="AY27" s="364"/>
      <c r="AZ27" s="364"/>
      <c r="BA27" s="125"/>
    </row>
    <row r="28" spans="1:53" s="363" customFormat="1" ht="15.75" customHeight="1">
      <c r="A28" s="365"/>
      <c r="B28" s="365"/>
      <c r="C28" s="365"/>
      <c r="D28" s="365"/>
      <c r="E28" s="365"/>
      <c r="F28" s="365"/>
      <c r="G28" s="365"/>
      <c r="H28" s="365"/>
      <c r="I28" s="365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4"/>
      <c r="AW28" s="364"/>
      <c r="AX28" s="364"/>
      <c r="AY28" s="364"/>
      <c r="AZ28" s="364"/>
      <c r="BA28" s="125"/>
    </row>
    <row r="29" spans="48:52" ht="15.75">
      <c r="AV29" s="364"/>
      <c r="AW29" s="364"/>
      <c r="AX29" s="364"/>
      <c r="AY29" s="364"/>
      <c r="AZ29" s="364"/>
    </row>
    <row r="30" spans="1:53" ht="21.75" customHeight="1">
      <c r="A30" s="367" t="s">
        <v>268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9"/>
      <c r="AX30" s="369"/>
      <c r="AY30" s="369"/>
      <c r="AZ30" s="369"/>
      <c r="BA30" s="370"/>
    </row>
    <row r="31" spans="1:53" ht="21.75" customHeight="1">
      <c r="A31" s="371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46"/>
    </row>
    <row r="32" spans="1:53" ht="22.5" customHeight="1">
      <c r="A32" s="432" t="s">
        <v>0</v>
      </c>
      <c r="B32" s="416"/>
      <c r="C32" s="493" t="s">
        <v>44</v>
      </c>
      <c r="D32" s="415"/>
      <c r="E32" s="415"/>
      <c r="F32" s="416"/>
      <c r="G32" s="432" t="s">
        <v>267</v>
      </c>
      <c r="H32" s="415"/>
      <c r="I32" s="416"/>
      <c r="J32" s="432" t="s">
        <v>45</v>
      </c>
      <c r="K32" s="415"/>
      <c r="L32" s="415"/>
      <c r="M32" s="416"/>
      <c r="N32" s="432" t="s">
        <v>269</v>
      </c>
      <c r="O32" s="415"/>
      <c r="P32" s="416"/>
      <c r="Q32" s="432" t="s">
        <v>275</v>
      </c>
      <c r="R32" s="436"/>
      <c r="S32" s="437"/>
      <c r="T32" s="432" t="s">
        <v>46</v>
      </c>
      <c r="U32" s="415"/>
      <c r="V32" s="416"/>
      <c r="W32" s="432" t="s">
        <v>155</v>
      </c>
      <c r="X32" s="415"/>
      <c r="Y32" s="416"/>
      <c r="Z32" s="123"/>
      <c r="AA32" s="475" t="s">
        <v>154</v>
      </c>
      <c r="AB32" s="476"/>
      <c r="AC32" s="476"/>
      <c r="AD32" s="476"/>
      <c r="AE32" s="477"/>
      <c r="AF32" s="432" t="s">
        <v>180</v>
      </c>
      <c r="AG32" s="484"/>
      <c r="AH32" s="485"/>
      <c r="AI32" s="474" t="s">
        <v>153</v>
      </c>
      <c r="AJ32" s="474"/>
      <c r="AK32" s="474"/>
      <c r="AL32" s="373"/>
      <c r="AM32" s="492" t="s">
        <v>224</v>
      </c>
      <c r="AN32" s="492"/>
      <c r="AO32" s="492"/>
      <c r="AP32" s="474" t="s">
        <v>277</v>
      </c>
      <c r="AQ32" s="474"/>
      <c r="AR32" s="474"/>
      <c r="AS32" s="474"/>
      <c r="AT32" s="474"/>
      <c r="AU32" s="474"/>
      <c r="AV32" s="474"/>
      <c r="AW32" s="474"/>
      <c r="AX32" s="474" t="s">
        <v>180</v>
      </c>
      <c r="AY32" s="474"/>
      <c r="AZ32" s="474"/>
      <c r="BA32" s="474"/>
    </row>
    <row r="33" spans="1:53" ht="15.75" customHeight="1">
      <c r="A33" s="433"/>
      <c r="B33" s="435"/>
      <c r="C33" s="433"/>
      <c r="D33" s="434"/>
      <c r="E33" s="434"/>
      <c r="F33" s="435"/>
      <c r="G33" s="433"/>
      <c r="H33" s="434"/>
      <c r="I33" s="435"/>
      <c r="J33" s="433"/>
      <c r="K33" s="434"/>
      <c r="L33" s="434"/>
      <c r="M33" s="435"/>
      <c r="N33" s="433"/>
      <c r="O33" s="434"/>
      <c r="P33" s="435"/>
      <c r="Q33" s="438"/>
      <c r="R33" s="439"/>
      <c r="S33" s="440"/>
      <c r="T33" s="433"/>
      <c r="U33" s="434"/>
      <c r="V33" s="435"/>
      <c r="W33" s="433"/>
      <c r="X33" s="434"/>
      <c r="Y33" s="435"/>
      <c r="Z33" s="123"/>
      <c r="AA33" s="478"/>
      <c r="AB33" s="479"/>
      <c r="AC33" s="479"/>
      <c r="AD33" s="479"/>
      <c r="AE33" s="480"/>
      <c r="AF33" s="486"/>
      <c r="AG33" s="487"/>
      <c r="AH33" s="488"/>
      <c r="AI33" s="474"/>
      <c r="AJ33" s="474"/>
      <c r="AK33" s="474"/>
      <c r="AL33" s="124"/>
      <c r="AM33" s="492"/>
      <c r="AN33" s="492"/>
      <c r="AO33" s="492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</row>
    <row r="34" spans="1:53" ht="40.5" customHeight="1">
      <c r="A34" s="417"/>
      <c r="B34" s="419"/>
      <c r="C34" s="417"/>
      <c r="D34" s="418"/>
      <c r="E34" s="418"/>
      <c r="F34" s="419"/>
      <c r="G34" s="417"/>
      <c r="H34" s="418"/>
      <c r="I34" s="419"/>
      <c r="J34" s="417"/>
      <c r="K34" s="418"/>
      <c r="L34" s="418"/>
      <c r="M34" s="419"/>
      <c r="N34" s="417"/>
      <c r="O34" s="418"/>
      <c r="P34" s="419"/>
      <c r="Q34" s="441"/>
      <c r="R34" s="442"/>
      <c r="S34" s="443"/>
      <c r="T34" s="417"/>
      <c r="U34" s="418"/>
      <c r="V34" s="419"/>
      <c r="W34" s="417"/>
      <c r="X34" s="418"/>
      <c r="Y34" s="419"/>
      <c r="Z34" s="123"/>
      <c r="AA34" s="481"/>
      <c r="AB34" s="482"/>
      <c r="AC34" s="482"/>
      <c r="AD34" s="482"/>
      <c r="AE34" s="483"/>
      <c r="AF34" s="489"/>
      <c r="AG34" s="490"/>
      <c r="AH34" s="491"/>
      <c r="AI34" s="474"/>
      <c r="AJ34" s="474"/>
      <c r="AK34" s="474"/>
      <c r="AL34" s="124"/>
      <c r="AM34" s="492"/>
      <c r="AN34" s="492"/>
      <c r="AO34" s="492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</row>
    <row r="35" spans="1:53" ht="39" customHeight="1">
      <c r="A35" s="420">
        <v>1</v>
      </c>
      <c r="B35" s="420"/>
      <c r="C35" s="420">
        <v>33</v>
      </c>
      <c r="D35" s="420"/>
      <c r="E35" s="420"/>
      <c r="F35" s="420"/>
      <c r="G35" s="420">
        <v>5</v>
      </c>
      <c r="H35" s="420"/>
      <c r="I35" s="420"/>
      <c r="J35" s="424" t="s">
        <v>273</v>
      </c>
      <c r="K35" s="427"/>
      <c r="L35" s="427"/>
      <c r="M35" s="428"/>
      <c r="N35" s="420"/>
      <c r="O35" s="420"/>
      <c r="P35" s="420"/>
      <c r="Q35" s="406"/>
      <c r="R35" s="429"/>
      <c r="S35" s="429"/>
      <c r="T35" s="420">
        <v>14</v>
      </c>
      <c r="U35" s="420"/>
      <c r="V35" s="420"/>
      <c r="W35" s="420">
        <v>52</v>
      </c>
      <c r="X35" s="420"/>
      <c r="Y35" s="420"/>
      <c r="Z35" s="123"/>
      <c r="AA35" s="421" t="s">
        <v>279</v>
      </c>
      <c r="AB35" s="422"/>
      <c r="AC35" s="422"/>
      <c r="AD35" s="422"/>
      <c r="AE35" s="423"/>
      <c r="AF35" s="424">
        <v>1</v>
      </c>
      <c r="AG35" s="425"/>
      <c r="AH35" s="426"/>
      <c r="AI35" s="424" t="s">
        <v>273</v>
      </c>
      <c r="AJ35" s="430"/>
      <c r="AK35" s="431"/>
      <c r="AL35" s="124"/>
      <c r="AM35" s="420">
        <v>1</v>
      </c>
      <c r="AN35" s="420"/>
      <c r="AO35" s="420"/>
      <c r="AP35" s="406" t="s">
        <v>225</v>
      </c>
      <c r="AQ35" s="406"/>
      <c r="AR35" s="406"/>
      <c r="AS35" s="406"/>
      <c r="AT35" s="406"/>
      <c r="AU35" s="406"/>
      <c r="AV35" s="406"/>
      <c r="AW35" s="406"/>
      <c r="AX35" s="406">
        <v>4</v>
      </c>
      <c r="AY35" s="406"/>
      <c r="AZ35" s="406"/>
      <c r="BA35" s="406"/>
    </row>
    <row r="36" spans="1:53" ht="27" customHeight="1">
      <c r="A36" s="408">
        <v>2</v>
      </c>
      <c r="B36" s="408"/>
      <c r="C36" s="408">
        <v>15</v>
      </c>
      <c r="D36" s="408"/>
      <c r="E36" s="408"/>
      <c r="F36" s="408"/>
      <c r="G36" s="408">
        <v>2</v>
      </c>
      <c r="H36" s="408"/>
      <c r="I36" s="408"/>
      <c r="J36" s="424">
        <v>4</v>
      </c>
      <c r="K36" s="427"/>
      <c r="L36" s="427"/>
      <c r="M36" s="428"/>
      <c r="N36" s="420">
        <v>14</v>
      </c>
      <c r="O36" s="420"/>
      <c r="P36" s="420"/>
      <c r="Q36" s="406">
        <v>2</v>
      </c>
      <c r="R36" s="429"/>
      <c r="S36" s="429"/>
      <c r="T36" s="420">
        <v>2</v>
      </c>
      <c r="U36" s="420"/>
      <c r="V36" s="420"/>
      <c r="W36" s="408">
        <v>39</v>
      </c>
      <c r="X36" s="408"/>
      <c r="Y36" s="408"/>
      <c r="Z36" s="123"/>
      <c r="AA36" s="409" t="s">
        <v>278</v>
      </c>
      <c r="AB36" s="410"/>
      <c r="AC36" s="410"/>
      <c r="AD36" s="410"/>
      <c r="AE36" s="411"/>
      <c r="AF36" s="409">
        <v>4</v>
      </c>
      <c r="AG36" s="415"/>
      <c r="AH36" s="416"/>
      <c r="AI36" s="409">
        <v>4</v>
      </c>
      <c r="AJ36" s="415"/>
      <c r="AK36" s="416"/>
      <c r="AL36" s="126"/>
      <c r="AM36" s="420"/>
      <c r="AN36" s="420"/>
      <c r="AO36" s="420"/>
      <c r="AP36" s="406"/>
      <c r="AQ36" s="406"/>
      <c r="AR36" s="406"/>
      <c r="AS36" s="406"/>
      <c r="AT36" s="406"/>
      <c r="AU36" s="406"/>
      <c r="AV36" s="406"/>
      <c r="AW36" s="406"/>
      <c r="AX36" s="406"/>
      <c r="AY36" s="406"/>
      <c r="AZ36" s="406"/>
      <c r="BA36" s="406"/>
    </row>
    <row r="37" spans="1:53" ht="29.25" customHeight="1">
      <c r="A37" s="408" t="s">
        <v>1</v>
      </c>
      <c r="B37" s="408"/>
      <c r="C37" s="408">
        <v>48</v>
      </c>
      <c r="D37" s="408"/>
      <c r="E37" s="408"/>
      <c r="F37" s="408"/>
      <c r="G37" s="408">
        <v>7</v>
      </c>
      <c r="H37" s="408"/>
      <c r="I37" s="408"/>
      <c r="J37" s="408" t="s">
        <v>274</v>
      </c>
      <c r="K37" s="408"/>
      <c r="L37" s="408"/>
      <c r="M37" s="408"/>
      <c r="N37" s="420">
        <v>14</v>
      </c>
      <c r="O37" s="420"/>
      <c r="P37" s="420"/>
      <c r="Q37" s="406">
        <v>2</v>
      </c>
      <c r="R37" s="407"/>
      <c r="S37" s="407"/>
      <c r="T37" s="408">
        <v>15</v>
      </c>
      <c r="U37" s="408"/>
      <c r="V37" s="408"/>
      <c r="W37" s="408">
        <v>91</v>
      </c>
      <c r="X37" s="408"/>
      <c r="Y37" s="408"/>
      <c r="Z37" s="123"/>
      <c r="AA37" s="412"/>
      <c r="AB37" s="413"/>
      <c r="AC37" s="413"/>
      <c r="AD37" s="413"/>
      <c r="AE37" s="414"/>
      <c r="AF37" s="417"/>
      <c r="AG37" s="418"/>
      <c r="AH37" s="419"/>
      <c r="AI37" s="417"/>
      <c r="AJ37" s="418"/>
      <c r="AK37" s="419"/>
      <c r="AL37" s="127"/>
      <c r="AM37" s="420"/>
      <c r="AN37" s="420"/>
      <c r="AO37" s="420"/>
      <c r="AP37" s="406"/>
      <c r="AQ37" s="406"/>
      <c r="AR37" s="406"/>
      <c r="AS37" s="406"/>
      <c r="AT37" s="406"/>
      <c r="AU37" s="406"/>
      <c r="AV37" s="406"/>
      <c r="AW37" s="406"/>
      <c r="AX37" s="406"/>
      <c r="AY37" s="406"/>
      <c r="AZ37" s="406"/>
      <c r="BA37" s="406"/>
    </row>
    <row r="38" spans="1:53" ht="19.5" customHeight="1">
      <c r="A38" s="390"/>
      <c r="B38" s="391"/>
      <c r="C38" s="394"/>
      <c r="D38" s="395"/>
      <c r="E38" s="395"/>
      <c r="F38" s="395"/>
      <c r="G38" s="390"/>
      <c r="H38" s="391"/>
      <c r="I38" s="391"/>
      <c r="J38" s="390"/>
      <c r="K38" s="391"/>
      <c r="L38" s="391"/>
      <c r="M38" s="391"/>
      <c r="N38" s="394"/>
      <c r="O38" s="395"/>
      <c r="P38" s="395"/>
      <c r="Q38" s="392"/>
      <c r="R38" s="397"/>
      <c r="S38" s="397"/>
      <c r="T38" s="396"/>
      <c r="U38" s="391"/>
      <c r="V38" s="391"/>
      <c r="W38" s="396"/>
      <c r="X38" s="391"/>
      <c r="Y38" s="391"/>
      <c r="Z38" s="123"/>
      <c r="AA38" s="398"/>
      <c r="AB38" s="399"/>
      <c r="AC38" s="399"/>
      <c r="AD38" s="399"/>
      <c r="AE38" s="399"/>
      <c r="AF38" s="400"/>
      <c r="AG38" s="401"/>
      <c r="AH38" s="401"/>
      <c r="AI38" s="402"/>
      <c r="AJ38" s="403"/>
      <c r="AK38" s="404"/>
      <c r="AL38" s="126"/>
      <c r="AM38" s="405"/>
      <c r="AN38" s="405"/>
      <c r="AO38" s="405"/>
      <c r="AP38" s="392"/>
      <c r="AQ38" s="392"/>
      <c r="AR38" s="392"/>
      <c r="AS38" s="392"/>
      <c r="AT38" s="392"/>
      <c r="AU38" s="392"/>
      <c r="AV38" s="392"/>
      <c r="AW38" s="392"/>
      <c r="AX38" s="392"/>
      <c r="AY38" s="392"/>
      <c r="AZ38" s="392"/>
      <c r="BA38" s="393"/>
    </row>
    <row r="39" spans="1:53" ht="21.75" customHeight="1">
      <c r="A39" s="390"/>
      <c r="B39" s="391"/>
      <c r="C39" s="394"/>
      <c r="D39" s="395"/>
      <c r="E39" s="395"/>
      <c r="F39" s="395"/>
      <c r="G39" s="390"/>
      <c r="H39" s="391"/>
      <c r="I39" s="391"/>
      <c r="J39" s="396"/>
      <c r="K39" s="391"/>
      <c r="L39" s="391"/>
      <c r="M39" s="391"/>
      <c r="N39" s="394"/>
      <c r="O39" s="395"/>
      <c r="P39" s="395"/>
      <c r="Q39" s="392"/>
      <c r="R39" s="397"/>
      <c r="S39" s="397"/>
      <c r="T39" s="390"/>
      <c r="U39" s="391"/>
      <c r="V39" s="391"/>
      <c r="W39" s="396"/>
      <c r="X39" s="391"/>
      <c r="Y39" s="391"/>
      <c r="Z39" s="123"/>
      <c r="AA39" s="399"/>
      <c r="AB39" s="399"/>
      <c r="AC39" s="399"/>
      <c r="AD39" s="399"/>
      <c r="AE39" s="399"/>
      <c r="AF39" s="401"/>
      <c r="AG39" s="401"/>
      <c r="AH39" s="401"/>
      <c r="AI39" s="403"/>
      <c r="AJ39" s="403"/>
      <c r="AK39" s="404"/>
      <c r="AL39" s="126"/>
      <c r="AM39" s="405"/>
      <c r="AN39" s="405"/>
      <c r="AO39" s="405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3"/>
    </row>
  </sheetData>
  <sheetProtection selectLockedCells="1" selectUnlockedCells="1"/>
  <mergeCells count="107">
    <mergeCell ref="AX35:BA37"/>
    <mergeCell ref="A26:BA26"/>
    <mergeCell ref="AI32:AK34"/>
    <mergeCell ref="AA32:AE34"/>
    <mergeCell ref="AF32:AH34"/>
    <mergeCell ref="AM32:AO34"/>
    <mergeCell ref="AP32:AW34"/>
    <mergeCell ref="AX32:BA34"/>
    <mergeCell ref="A32:B34"/>
    <mergeCell ref="C32:F34"/>
    <mergeCell ref="A2:O2"/>
    <mergeCell ref="P2:AN2"/>
    <mergeCell ref="AO2:BA4"/>
    <mergeCell ref="A3:O3"/>
    <mergeCell ref="A4:O4"/>
    <mergeCell ref="P4:AN4"/>
    <mergeCell ref="A5:O5"/>
    <mergeCell ref="AN5:BA9"/>
    <mergeCell ref="A7:O7"/>
    <mergeCell ref="A8:O8"/>
    <mergeCell ref="P8:AM8"/>
    <mergeCell ref="P9:AC9"/>
    <mergeCell ref="P10:AK10"/>
    <mergeCell ref="AN10:BA10"/>
    <mergeCell ref="P11:AM12"/>
    <mergeCell ref="AN11:BA12"/>
    <mergeCell ref="P13:AM13"/>
    <mergeCell ref="AO13:BA13"/>
    <mergeCell ref="P14:AM14"/>
    <mergeCell ref="P15:AM15"/>
    <mergeCell ref="A17:BA17"/>
    <mergeCell ref="A21:A22"/>
    <mergeCell ref="B21:E21"/>
    <mergeCell ref="F21:I21"/>
    <mergeCell ref="J21:N21"/>
    <mergeCell ref="O21:R21"/>
    <mergeCell ref="S21:W21"/>
    <mergeCell ref="X21:AA21"/>
    <mergeCell ref="AB21:AE21"/>
    <mergeCell ref="AF21:AI21"/>
    <mergeCell ref="AJ21:AN21"/>
    <mergeCell ref="AO21:AR21"/>
    <mergeCell ref="AS21:AW21"/>
    <mergeCell ref="AX21:BA21"/>
    <mergeCell ref="G32:I34"/>
    <mergeCell ref="J32:M34"/>
    <mergeCell ref="N32:P34"/>
    <mergeCell ref="Q32:S34"/>
    <mergeCell ref="T32:V34"/>
    <mergeCell ref="W32:Y34"/>
    <mergeCell ref="AI35:AK35"/>
    <mergeCell ref="AM35:AO37"/>
    <mergeCell ref="AP35:AW37"/>
    <mergeCell ref="A35:B35"/>
    <mergeCell ref="C35:F35"/>
    <mergeCell ref="G35:I35"/>
    <mergeCell ref="J35:M35"/>
    <mergeCell ref="N35:P35"/>
    <mergeCell ref="Q35:S35"/>
    <mergeCell ref="T35:V35"/>
    <mergeCell ref="W35:Y35"/>
    <mergeCell ref="AA35:AE35"/>
    <mergeCell ref="AF35:AH35"/>
    <mergeCell ref="A36:B36"/>
    <mergeCell ref="C36:F36"/>
    <mergeCell ref="G36:I36"/>
    <mergeCell ref="J36:M36"/>
    <mergeCell ref="N36:P36"/>
    <mergeCell ref="Q36:S36"/>
    <mergeCell ref="T36:V36"/>
    <mergeCell ref="W36:Y36"/>
    <mergeCell ref="AA36:AE37"/>
    <mergeCell ref="AF36:AH37"/>
    <mergeCell ref="AI36:AK37"/>
    <mergeCell ref="W37:Y37"/>
    <mergeCell ref="A37:B37"/>
    <mergeCell ref="C37:F37"/>
    <mergeCell ref="G37:I37"/>
    <mergeCell ref="J37:M37"/>
    <mergeCell ref="N37:P37"/>
    <mergeCell ref="Q37:S37"/>
    <mergeCell ref="T37:V37"/>
    <mergeCell ref="A38:B38"/>
    <mergeCell ref="C38:F38"/>
    <mergeCell ref="G38:I38"/>
    <mergeCell ref="J38:M38"/>
    <mergeCell ref="N38:P38"/>
    <mergeCell ref="Q38:S38"/>
    <mergeCell ref="T38:V38"/>
    <mergeCell ref="W38:Y38"/>
    <mergeCell ref="AA38:AE39"/>
    <mergeCell ref="AF38:AH39"/>
    <mergeCell ref="AP39:AW39"/>
    <mergeCell ref="AI38:AK39"/>
    <mergeCell ref="AM38:AO38"/>
    <mergeCell ref="AM39:AO39"/>
    <mergeCell ref="W39:Y39"/>
    <mergeCell ref="T39:V39"/>
    <mergeCell ref="AX39:BA39"/>
    <mergeCell ref="AP38:AW38"/>
    <mergeCell ref="AX38:BA38"/>
    <mergeCell ref="A39:B39"/>
    <mergeCell ref="C39:F39"/>
    <mergeCell ref="G39:I39"/>
    <mergeCell ref="J39:M39"/>
    <mergeCell ref="N39:P39"/>
    <mergeCell ref="Q39:S3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3"/>
  <sheetViews>
    <sheetView view="pageBreakPreview" zoomScaleSheetLayoutView="100" zoomScalePageLayoutView="0" workbookViewId="0" topLeftCell="A13">
      <selection activeCell="U1" sqref="U1:U16384"/>
    </sheetView>
  </sheetViews>
  <sheetFormatPr defaultColWidth="8.875" defaultRowHeight="12.75"/>
  <cols>
    <col min="1" max="1" width="11.625" style="202" customWidth="1"/>
    <col min="2" max="2" width="68.375" style="202" customWidth="1"/>
    <col min="3" max="3" width="5.375" style="202" customWidth="1"/>
    <col min="4" max="4" width="6.25390625" style="202" customWidth="1"/>
    <col min="5" max="5" width="5.75390625" style="202" customWidth="1"/>
    <col min="6" max="6" width="5.25390625" style="202" customWidth="1"/>
    <col min="7" max="7" width="6.75390625" style="202" customWidth="1"/>
    <col min="8" max="8" width="8.625" style="202" customWidth="1"/>
    <col min="9" max="10" width="7.875" style="202" customWidth="1"/>
    <col min="11" max="11" width="7.25390625" style="202" customWidth="1"/>
    <col min="12" max="12" width="7.75390625" style="202" customWidth="1"/>
    <col min="13" max="13" width="8.25390625" style="202" customWidth="1"/>
    <col min="14" max="14" width="6.625" style="202" hidden="1" customWidth="1"/>
    <col min="15" max="15" width="6.75390625" style="202" hidden="1" customWidth="1"/>
    <col min="16" max="16" width="6.375" style="206" hidden="1" customWidth="1"/>
    <col min="17" max="18" width="7.625" style="202" customWidth="1"/>
    <col min="19" max="20" width="8.125" style="203" customWidth="1"/>
    <col min="21" max="21" width="9.125" style="378" hidden="1" customWidth="1"/>
    <col min="22" max="24" width="9.125" style="378" customWidth="1"/>
    <col min="25" max="25" width="10.625" style="378" bestFit="1" customWidth="1"/>
    <col min="26" max="16384" width="8.875" style="379" customWidth="1"/>
  </cols>
  <sheetData>
    <row r="1" spans="1:27" s="48" customFormat="1" ht="19.5" customHeight="1" thickBot="1">
      <c r="A1" s="513" t="s">
        <v>303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262"/>
      <c r="U1" s="161"/>
      <c r="V1" s="161"/>
      <c r="W1" s="161"/>
      <c r="X1" s="161"/>
      <c r="Y1" s="161"/>
      <c r="Z1" s="161"/>
      <c r="AA1" s="161"/>
    </row>
    <row r="2" spans="1:27" s="48" customFormat="1" ht="19.5" customHeight="1">
      <c r="A2" s="539" t="s">
        <v>13</v>
      </c>
      <c r="B2" s="534" t="s">
        <v>10</v>
      </c>
      <c r="C2" s="502" t="s">
        <v>167</v>
      </c>
      <c r="D2" s="542"/>
      <c r="E2" s="502" t="s">
        <v>159</v>
      </c>
      <c r="F2" s="510"/>
      <c r="G2" s="522" t="s">
        <v>20</v>
      </c>
      <c r="H2" s="501" t="s">
        <v>2</v>
      </c>
      <c r="I2" s="502"/>
      <c r="J2" s="502"/>
      <c r="K2" s="502"/>
      <c r="L2" s="502"/>
      <c r="M2" s="514" t="s">
        <v>146</v>
      </c>
      <c r="N2" s="502" t="s">
        <v>145</v>
      </c>
      <c r="O2" s="502"/>
      <c r="P2" s="510"/>
      <c r="Q2" s="530" t="s">
        <v>49</v>
      </c>
      <c r="R2" s="502"/>
      <c r="S2" s="502"/>
      <c r="T2" s="531"/>
      <c r="U2" s="47"/>
      <c r="V2" s="47"/>
      <c r="W2" s="47"/>
      <c r="X2" s="47"/>
      <c r="Y2" s="47"/>
      <c r="Z2" s="47"/>
      <c r="AA2" s="161"/>
    </row>
    <row r="3" spans="1:26" s="48" customFormat="1" ht="23.25" customHeight="1">
      <c r="A3" s="540"/>
      <c r="B3" s="503"/>
      <c r="C3" s="543"/>
      <c r="D3" s="543"/>
      <c r="E3" s="511"/>
      <c r="F3" s="512"/>
      <c r="G3" s="523"/>
      <c r="H3" s="517" t="s">
        <v>3</v>
      </c>
      <c r="I3" s="503" t="s">
        <v>4</v>
      </c>
      <c r="J3" s="503"/>
      <c r="K3" s="503"/>
      <c r="L3" s="503"/>
      <c r="M3" s="515"/>
      <c r="N3" s="511"/>
      <c r="O3" s="511"/>
      <c r="P3" s="512"/>
      <c r="Q3" s="532"/>
      <c r="R3" s="511"/>
      <c r="S3" s="511"/>
      <c r="T3" s="533"/>
      <c r="U3" s="47"/>
      <c r="V3" s="47"/>
      <c r="W3" s="47"/>
      <c r="X3" s="47"/>
      <c r="Y3" s="47"/>
      <c r="Z3" s="47"/>
    </row>
    <row r="4" spans="1:25" s="48" customFormat="1" ht="24" customHeight="1">
      <c r="A4" s="540"/>
      <c r="B4" s="503"/>
      <c r="C4" s="525" t="s">
        <v>5</v>
      </c>
      <c r="D4" s="515" t="s">
        <v>6</v>
      </c>
      <c r="E4" s="508" t="s">
        <v>160</v>
      </c>
      <c r="F4" s="520" t="s">
        <v>161</v>
      </c>
      <c r="G4" s="523"/>
      <c r="H4" s="517"/>
      <c r="I4" s="515" t="s">
        <v>1</v>
      </c>
      <c r="J4" s="515" t="s">
        <v>7</v>
      </c>
      <c r="K4" s="515" t="s">
        <v>8</v>
      </c>
      <c r="L4" s="515" t="s">
        <v>9</v>
      </c>
      <c r="M4" s="515"/>
      <c r="N4" s="503" t="s">
        <v>150</v>
      </c>
      <c r="O4" s="503"/>
      <c r="P4" s="519"/>
      <c r="Q4" s="528" t="s">
        <v>150</v>
      </c>
      <c r="R4" s="529"/>
      <c r="S4" s="503" t="s">
        <v>183</v>
      </c>
      <c r="T4" s="504"/>
      <c r="U4" s="161"/>
      <c r="V4" s="161"/>
      <c r="W4" s="161"/>
      <c r="X4" s="161"/>
      <c r="Y4" s="161"/>
    </row>
    <row r="5" spans="1:25" s="48" customFormat="1" ht="18" customHeight="1">
      <c r="A5" s="540"/>
      <c r="B5" s="503"/>
      <c r="C5" s="526"/>
      <c r="D5" s="515"/>
      <c r="E5" s="508"/>
      <c r="F5" s="520"/>
      <c r="G5" s="523"/>
      <c r="H5" s="517"/>
      <c r="I5" s="515"/>
      <c r="J5" s="515"/>
      <c r="K5" s="515"/>
      <c r="L5" s="515"/>
      <c r="M5" s="515"/>
      <c r="N5" s="53">
        <v>1</v>
      </c>
      <c r="O5" s="53">
        <v>2</v>
      </c>
      <c r="P5" s="54">
        <v>3</v>
      </c>
      <c r="Q5" s="55">
        <v>1</v>
      </c>
      <c r="R5" s="53">
        <v>2</v>
      </c>
      <c r="S5" s="270">
        <v>3</v>
      </c>
      <c r="T5" s="180">
        <v>4</v>
      </c>
      <c r="U5" s="161"/>
      <c r="V5" s="161"/>
      <c r="W5" s="161"/>
      <c r="X5" s="161"/>
      <c r="Y5" s="161"/>
    </row>
    <row r="6" spans="1:25" s="48" customFormat="1" ht="8.25" customHeight="1" hidden="1">
      <c r="A6" s="540"/>
      <c r="B6" s="503"/>
      <c r="C6" s="526"/>
      <c r="D6" s="515"/>
      <c r="E6" s="508"/>
      <c r="F6" s="520"/>
      <c r="G6" s="523"/>
      <c r="H6" s="517"/>
      <c r="I6" s="515"/>
      <c r="J6" s="515"/>
      <c r="K6" s="515"/>
      <c r="L6" s="515"/>
      <c r="M6" s="515"/>
      <c r="N6" s="56"/>
      <c r="O6" s="56"/>
      <c r="P6" s="57"/>
      <c r="Q6" s="58"/>
      <c r="R6" s="56"/>
      <c r="S6" s="57"/>
      <c r="T6" s="181"/>
      <c r="U6" s="161"/>
      <c r="V6" s="161"/>
      <c r="W6" s="161"/>
      <c r="X6" s="161"/>
      <c r="Y6" s="161"/>
    </row>
    <row r="7" spans="1:25" s="48" customFormat="1" ht="15" customHeight="1" thickBot="1">
      <c r="A7" s="541"/>
      <c r="B7" s="535"/>
      <c r="C7" s="527"/>
      <c r="D7" s="516"/>
      <c r="E7" s="509"/>
      <c r="F7" s="521"/>
      <c r="G7" s="524"/>
      <c r="H7" s="518"/>
      <c r="I7" s="516"/>
      <c r="J7" s="516"/>
      <c r="K7" s="516"/>
      <c r="L7" s="516"/>
      <c r="M7" s="516"/>
      <c r="N7" s="77">
        <v>18</v>
      </c>
      <c r="O7" s="77">
        <v>11</v>
      </c>
      <c r="P7" s="78">
        <v>11</v>
      </c>
      <c r="Q7" s="272">
        <v>15</v>
      </c>
      <c r="R7" s="273">
        <v>18</v>
      </c>
      <c r="S7" s="274">
        <v>15</v>
      </c>
      <c r="T7" s="275">
        <v>18</v>
      </c>
      <c r="U7" s="161"/>
      <c r="V7" s="161"/>
      <c r="W7" s="161"/>
      <c r="X7" s="161"/>
      <c r="Y7" s="161"/>
    </row>
    <row r="8" spans="1:25" s="48" customFormat="1" ht="19.5" customHeight="1" thickBot="1">
      <c r="A8" s="75">
        <v>1</v>
      </c>
      <c r="B8" s="76">
        <v>2</v>
      </c>
      <c r="C8" s="76">
        <v>3</v>
      </c>
      <c r="D8" s="76">
        <v>4</v>
      </c>
      <c r="E8" s="76">
        <v>5</v>
      </c>
      <c r="F8" s="135">
        <v>6</v>
      </c>
      <c r="G8" s="137">
        <v>7</v>
      </c>
      <c r="H8" s="136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27</v>
      </c>
      <c r="O8" s="76">
        <v>28</v>
      </c>
      <c r="P8" s="191">
        <v>29</v>
      </c>
      <c r="Q8" s="102">
        <v>27</v>
      </c>
      <c r="R8" s="90">
        <v>28</v>
      </c>
      <c r="S8" s="276">
        <v>29</v>
      </c>
      <c r="T8" s="277">
        <v>30</v>
      </c>
      <c r="U8" s="161"/>
      <c r="V8" s="161"/>
      <c r="W8" s="161"/>
      <c r="X8" s="161"/>
      <c r="Y8" s="161"/>
    </row>
    <row r="9" spans="1:25" s="48" customFormat="1" ht="19.5" customHeight="1" thickBot="1">
      <c r="A9" s="550" t="s">
        <v>171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2"/>
      <c r="U9" s="161"/>
      <c r="V9" s="161"/>
      <c r="W9" s="161"/>
      <c r="X9" s="161"/>
      <c r="Y9" s="161"/>
    </row>
    <row r="10" spans="1:25" s="48" customFormat="1" ht="19.5" customHeight="1" thickBot="1">
      <c r="A10" s="497" t="s">
        <v>186</v>
      </c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498"/>
      <c r="U10" s="161"/>
      <c r="V10" s="161"/>
      <c r="W10" s="161"/>
      <c r="X10" s="161"/>
      <c r="Y10" s="161"/>
    </row>
    <row r="11" spans="1:25" s="109" customFormat="1" ht="19.5" customHeight="1">
      <c r="A11" s="85" t="s">
        <v>172</v>
      </c>
      <c r="B11" s="303" t="s">
        <v>23</v>
      </c>
      <c r="C11" s="119"/>
      <c r="D11" s="174">
        <v>1</v>
      </c>
      <c r="E11" s="174"/>
      <c r="F11" s="325"/>
      <c r="G11" s="245">
        <v>3</v>
      </c>
      <c r="H11" s="173">
        <f>G11*30</f>
        <v>90</v>
      </c>
      <c r="I11" s="174">
        <v>30</v>
      </c>
      <c r="J11" s="174"/>
      <c r="K11" s="174"/>
      <c r="L11" s="174">
        <v>30</v>
      </c>
      <c r="M11" s="174">
        <f>H11-I11</f>
        <v>60</v>
      </c>
      <c r="N11" s="174"/>
      <c r="O11" s="174"/>
      <c r="P11" s="324"/>
      <c r="Q11" s="119">
        <v>2</v>
      </c>
      <c r="R11" s="178"/>
      <c r="S11" s="244"/>
      <c r="T11" s="178"/>
      <c r="U11" s="162"/>
      <c r="V11" s="162"/>
      <c r="W11" s="162"/>
      <c r="X11" s="162"/>
      <c r="Y11" s="162"/>
    </row>
    <row r="12" spans="1:25" s="109" customFormat="1" ht="19.5" customHeight="1">
      <c r="A12" s="92" t="s">
        <v>253</v>
      </c>
      <c r="B12" s="232" t="s">
        <v>209</v>
      </c>
      <c r="C12" s="233"/>
      <c r="D12" s="220">
        <v>2</v>
      </c>
      <c r="E12" s="220"/>
      <c r="F12" s="234"/>
      <c r="G12" s="146">
        <v>3.5</v>
      </c>
      <c r="H12" s="67">
        <f>G12*30</f>
        <v>105</v>
      </c>
      <c r="I12" s="113">
        <f>J12+L12</f>
        <v>36</v>
      </c>
      <c r="J12" s="113">
        <v>18</v>
      </c>
      <c r="K12" s="113"/>
      <c r="L12" s="113">
        <v>18</v>
      </c>
      <c r="M12" s="179">
        <f>H12-I12</f>
        <v>69</v>
      </c>
      <c r="N12" s="166"/>
      <c r="O12" s="52"/>
      <c r="P12" s="72"/>
      <c r="Q12" s="207"/>
      <c r="R12" s="52">
        <v>2</v>
      </c>
      <c r="S12" s="72"/>
      <c r="T12" s="52"/>
      <c r="U12" s="162" t="s">
        <v>282</v>
      </c>
      <c r="V12" s="162"/>
      <c r="W12" s="162"/>
      <c r="X12" s="162"/>
      <c r="Y12" s="162"/>
    </row>
    <row r="13" spans="1:25" s="109" customFormat="1" ht="19.5" customHeight="1" thickBot="1">
      <c r="A13" s="92" t="s">
        <v>173</v>
      </c>
      <c r="B13" s="104" t="s">
        <v>169</v>
      </c>
      <c r="C13" s="233">
        <v>1</v>
      </c>
      <c r="D13" s="220"/>
      <c r="E13" s="220"/>
      <c r="F13" s="234"/>
      <c r="G13" s="146">
        <v>3</v>
      </c>
      <c r="H13" s="67">
        <f>G13*30</f>
        <v>90</v>
      </c>
      <c r="I13" s="113">
        <f>J13+L13</f>
        <v>30</v>
      </c>
      <c r="J13" s="113">
        <v>15</v>
      </c>
      <c r="K13" s="113"/>
      <c r="L13" s="113">
        <v>15</v>
      </c>
      <c r="M13" s="179">
        <f>H13-I13</f>
        <v>60</v>
      </c>
      <c r="N13" s="166"/>
      <c r="O13" s="52"/>
      <c r="P13" s="72"/>
      <c r="Q13" s="283">
        <v>2</v>
      </c>
      <c r="R13" s="284"/>
      <c r="S13" s="285"/>
      <c r="T13" s="284"/>
      <c r="U13" s="162"/>
      <c r="V13" s="162"/>
      <c r="W13" s="162"/>
      <c r="X13" s="162"/>
      <c r="Y13" s="162"/>
    </row>
    <row r="14" spans="1:25" s="48" customFormat="1" ht="19.5" customHeight="1" thickBot="1">
      <c r="A14" s="499" t="s">
        <v>187</v>
      </c>
      <c r="B14" s="500"/>
      <c r="C14" s="103"/>
      <c r="D14" s="94"/>
      <c r="E14" s="94"/>
      <c r="F14" s="139"/>
      <c r="G14" s="169">
        <f aca="true" t="shared" si="0" ref="G14:T14">SUM(G11:G13)</f>
        <v>9.5</v>
      </c>
      <c r="H14" s="169">
        <f t="shared" si="0"/>
        <v>285</v>
      </c>
      <c r="I14" s="169">
        <f t="shared" si="0"/>
        <v>96</v>
      </c>
      <c r="J14" s="169">
        <f t="shared" si="0"/>
        <v>33</v>
      </c>
      <c r="K14" s="169">
        <f t="shared" si="0"/>
        <v>0</v>
      </c>
      <c r="L14" s="169">
        <f t="shared" si="0"/>
        <v>63</v>
      </c>
      <c r="M14" s="169">
        <f t="shared" si="0"/>
        <v>189</v>
      </c>
      <c r="N14" s="169">
        <f t="shared" si="0"/>
        <v>0</v>
      </c>
      <c r="O14" s="169">
        <f t="shared" si="0"/>
        <v>0</v>
      </c>
      <c r="P14" s="169">
        <f t="shared" si="0"/>
        <v>0</v>
      </c>
      <c r="Q14" s="169">
        <f t="shared" si="0"/>
        <v>4</v>
      </c>
      <c r="R14" s="169">
        <f t="shared" si="0"/>
        <v>2</v>
      </c>
      <c r="S14" s="169">
        <f t="shared" si="0"/>
        <v>0</v>
      </c>
      <c r="T14" s="169">
        <f t="shared" si="0"/>
        <v>0</v>
      </c>
      <c r="U14" s="161"/>
      <c r="V14" s="161"/>
      <c r="W14" s="161"/>
      <c r="X14" s="161"/>
      <c r="Y14" s="161"/>
    </row>
    <row r="15" spans="1:25" s="48" customFormat="1" ht="19.5" customHeight="1" thickBot="1">
      <c r="A15" s="505" t="s">
        <v>188</v>
      </c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7"/>
      <c r="U15" s="161"/>
      <c r="V15" s="161"/>
      <c r="W15" s="161"/>
      <c r="X15" s="161"/>
      <c r="Y15" s="161"/>
    </row>
    <row r="16" spans="1:25" s="48" customFormat="1" ht="19.5" customHeight="1">
      <c r="A16" s="208" t="s">
        <v>162</v>
      </c>
      <c r="B16" s="286" t="s">
        <v>229</v>
      </c>
      <c r="C16" s="84"/>
      <c r="D16" s="81">
        <v>1</v>
      </c>
      <c r="E16" s="81"/>
      <c r="F16" s="100"/>
      <c r="G16" s="186">
        <v>3</v>
      </c>
      <c r="H16" s="86">
        <f aca="true" t="shared" si="1" ref="H16:H21">G16*30</f>
        <v>90</v>
      </c>
      <c r="I16" s="82">
        <f>SUM(J16:L16)</f>
        <v>30</v>
      </c>
      <c r="J16" s="82">
        <v>15</v>
      </c>
      <c r="K16" s="82"/>
      <c r="L16" s="82">
        <v>15</v>
      </c>
      <c r="M16" s="82">
        <f aca="true" t="shared" si="2" ref="M16:M21">H16-I16</f>
        <v>60</v>
      </c>
      <c r="N16" s="83"/>
      <c r="O16" s="83"/>
      <c r="P16" s="287" t="e">
        <f>G16/P3</f>
        <v>#DIV/0!</v>
      </c>
      <c r="Q16" s="187">
        <v>2</v>
      </c>
      <c r="R16" s="188"/>
      <c r="S16" s="265"/>
      <c r="T16" s="188"/>
      <c r="U16" s="162" t="s">
        <v>283</v>
      </c>
      <c r="V16" s="161"/>
      <c r="W16" s="161"/>
      <c r="X16" s="161"/>
      <c r="Y16" s="161"/>
    </row>
    <row r="17" spans="1:25" s="48" customFormat="1" ht="19.5" customHeight="1">
      <c r="A17" s="208" t="s">
        <v>165</v>
      </c>
      <c r="B17" s="110" t="s">
        <v>300</v>
      </c>
      <c r="C17" s="87">
        <v>1</v>
      </c>
      <c r="D17" s="51"/>
      <c r="E17" s="51"/>
      <c r="F17" s="63"/>
      <c r="G17" s="142">
        <v>3</v>
      </c>
      <c r="H17" s="86">
        <f>G17*30</f>
        <v>90</v>
      </c>
      <c r="I17" s="59">
        <f>SUM(J17:L17)</f>
        <v>30</v>
      </c>
      <c r="J17" s="59">
        <v>15</v>
      </c>
      <c r="K17" s="59"/>
      <c r="L17" s="59">
        <v>15</v>
      </c>
      <c r="M17" s="59">
        <f>H17-I17</f>
        <v>60</v>
      </c>
      <c r="N17" s="60"/>
      <c r="O17" s="60"/>
      <c r="P17" s="61" t="e">
        <f>G17/P3</f>
        <v>#DIV/0!</v>
      </c>
      <c r="Q17" s="116">
        <v>2</v>
      </c>
      <c r="R17" s="113"/>
      <c r="S17" s="265"/>
      <c r="T17" s="113"/>
      <c r="U17" s="162" t="s">
        <v>284</v>
      </c>
      <c r="V17" s="161"/>
      <c r="W17" s="161"/>
      <c r="X17" s="161"/>
      <c r="Y17" s="161"/>
    </row>
    <row r="18" spans="1:25" s="109" customFormat="1" ht="19.5" customHeight="1">
      <c r="A18" s="208" t="s">
        <v>166</v>
      </c>
      <c r="B18" s="110" t="s">
        <v>19</v>
      </c>
      <c r="C18" s="111">
        <v>1</v>
      </c>
      <c r="D18" s="59"/>
      <c r="E18" s="59"/>
      <c r="F18" s="138"/>
      <c r="G18" s="140">
        <v>6</v>
      </c>
      <c r="H18" s="86">
        <f t="shared" si="1"/>
        <v>180</v>
      </c>
      <c r="I18" s="59">
        <f>SUM(J18:L18)</f>
        <v>60</v>
      </c>
      <c r="J18" s="59">
        <v>30</v>
      </c>
      <c r="K18" s="59"/>
      <c r="L18" s="59">
        <v>30</v>
      </c>
      <c r="M18" s="59">
        <f t="shared" si="2"/>
        <v>120</v>
      </c>
      <c r="N18" s="60"/>
      <c r="O18" s="60"/>
      <c r="P18" s="61">
        <f>G18/11</f>
        <v>0.5454545454545454</v>
      </c>
      <c r="Q18" s="187">
        <v>4</v>
      </c>
      <c r="R18" s="188"/>
      <c r="S18" s="265"/>
      <c r="T18" s="113"/>
      <c r="U18" s="162" t="s">
        <v>285</v>
      </c>
      <c r="V18" s="162"/>
      <c r="W18" s="162"/>
      <c r="X18" s="162"/>
      <c r="Y18" s="162"/>
    </row>
    <row r="19" spans="1:25" s="109" customFormat="1" ht="19.5" customHeight="1">
      <c r="A19" s="208" t="s">
        <v>175</v>
      </c>
      <c r="B19" s="110" t="s">
        <v>297</v>
      </c>
      <c r="C19" s="111">
        <v>2</v>
      </c>
      <c r="D19" s="59"/>
      <c r="E19" s="59"/>
      <c r="F19" s="138"/>
      <c r="G19" s="142">
        <v>4.5</v>
      </c>
      <c r="H19" s="84">
        <f t="shared" si="1"/>
        <v>135</v>
      </c>
      <c r="I19" s="51">
        <f>SUM(J19:L19)</f>
        <v>54</v>
      </c>
      <c r="J19" s="51">
        <v>18</v>
      </c>
      <c r="K19" s="51">
        <v>36</v>
      </c>
      <c r="L19" s="51"/>
      <c r="M19" s="51">
        <f t="shared" si="2"/>
        <v>81</v>
      </c>
      <c r="N19" s="60"/>
      <c r="O19" s="60"/>
      <c r="P19" s="61">
        <f>G19/P5</f>
        <v>1.5</v>
      </c>
      <c r="Q19" s="116"/>
      <c r="R19" s="113">
        <v>3</v>
      </c>
      <c r="S19" s="265"/>
      <c r="T19" s="113"/>
      <c r="U19" s="162" t="s">
        <v>290</v>
      </c>
      <c r="V19" s="162"/>
      <c r="W19" s="162"/>
      <c r="X19" s="162"/>
      <c r="Y19" s="162"/>
    </row>
    <row r="20" spans="1:25" s="109" customFormat="1" ht="19.5" customHeight="1">
      <c r="A20" s="208" t="s">
        <v>211</v>
      </c>
      <c r="B20" s="110" t="s">
        <v>17</v>
      </c>
      <c r="C20" s="87">
        <v>1</v>
      </c>
      <c r="D20" s="51"/>
      <c r="E20" s="51"/>
      <c r="F20" s="63"/>
      <c r="G20" s="142">
        <v>6</v>
      </c>
      <c r="H20" s="86">
        <f t="shared" si="1"/>
        <v>180</v>
      </c>
      <c r="I20" s="59">
        <f>SUM(J20:L20)</f>
        <v>60</v>
      </c>
      <c r="J20" s="59">
        <v>30</v>
      </c>
      <c r="K20" s="59">
        <v>30</v>
      </c>
      <c r="L20" s="59"/>
      <c r="M20" s="59">
        <f t="shared" si="2"/>
        <v>120</v>
      </c>
      <c r="N20" s="60">
        <f>G20/N7</f>
        <v>0.3333333333333333</v>
      </c>
      <c r="O20" s="60"/>
      <c r="P20" s="61"/>
      <c r="Q20" s="116">
        <v>4</v>
      </c>
      <c r="R20" s="113"/>
      <c r="S20" s="264"/>
      <c r="T20" s="113"/>
      <c r="U20" s="162" t="s">
        <v>287</v>
      </c>
      <c r="V20" s="162"/>
      <c r="W20" s="162"/>
      <c r="X20" s="162"/>
      <c r="Y20" s="162"/>
    </row>
    <row r="21" spans="1:25" s="109" customFormat="1" ht="19.5" customHeight="1" thickBot="1">
      <c r="A21" s="208" t="s">
        <v>250</v>
      </c>
      <c r="B21" s="104" t="s">
        <v>174</v>
      </c>
      <c r="C21" s="87"/>
      <c r="D21" s="51"/>
      <c r="E21" s="51">
        <v>2</v>
      </c>
      <c r="F21" s="63"/>
      <c r="G21" s="142">
        <v>1</v>
      </c>
      <c r="H21" s="120">
        <f t="shared" si="1"/>
        <v>30</v>
      </c>
      <c r="I21" s="79">
        <v>18</v>
      </c>
      <c r="J21" s="79"/>
      <c r="K21" s="79"/>
      <c r="L21" s="79">
        <v>18</v>
      </c>
      <c r="M21" s="79">
        <f t="shared" si="2"/>
        <v>12</v>
      </c>
      <c r="N21" s="60"/>
      <c r="O21" s="60">
        <f>G21/11</f>
        <v>0.09090909090909091</v>
      </c>
      <c r="P21" s="61"/>
      <c r="Q21" s="233"/>
      <c r="R21" s="220">
        <v>1</v>
      </c>
      <c r="S21" s="288"/>
      <c r="T21" s="220"/>
      <c r="U21" s="162" t="s">
        <v>287</v>
      </c>
      <c r="V21" s="162" t="s">
        <v>288</v>
      </c>
      <c r="W21" s="162"/>
      <c r="X21" s="162"/>
      <c r="Y21" s="162"/>
    </row>
    <row r="22" spans="1:25" s="48" customFormat="1" ht="19.5" customHeight="1" thickBot="1">
      <c r="A22" s="499" t="s">
        <v>190</v>
      </c>
      <c r="B22" s="500"/>
      <c r="C22" s="105"/>
      <c r="D22" s="80"/>
      <c r="E22" s="80"/>
      <c r="F22" s="128"/>
      <c r="G22" s="169">
        <f aca="true" t="shared" si="3" ref="G22:T22">SUM(G16:G21)</f>
        <v>23.5</v>
      </c>
      <c r="H22" s="169">
        <f>G22*30</f>
        <v>705</v>
      </c>
      <c r="I22" s="169">
        <f t="shared" si="3"/>
        <v>252</v>
      </c>
      <c r="J22" s="169">
        <f t="shared" si="3"/>
        <v>108</v>
      </c>
      <c r="K22" s="169">
        <f t="shared" si="3"/>
        <v>66</v>
      </c>
      <c r="L22" s="169">
        <f t="shared" si="3"/>
        <v>78</v>
      </c>
      <c r="M22" s="169">
        <f t="shared" si="3"/>
        <v>453</v>
      </c>
      <c r="N22" s="169">
        <f t="shared" si="3"/>
        <v>0.3333333333333333</v>
      </c>
      <c r="O22" s="169">
        <f t="shared" si="3"/>
        <v>0.09090909090909091</v>
      </c>
      <c r="P22" s="169" t="e">
        <f t="shared" si="3"/>
        <v>#DIV/0!</v>
      </c>
      <c r="Q22" s="169">
        <f t="shared" si="3"/>
        <v>12</v>
      </c>
      <c r="R22" s="169">
        <f t="shared" si="3"/>
        <v>4</v>
      </c>
      <c r="S22" s="169">
        <f t="shared" si="3"/>
        <v>0</v>
      </c>
      <c r="T22" s="169">
        <f t="shared" si="3"/>
        <v>0</v>
      </c>
      <c r="U22" s="164"/>
      <c r="V22" s="164"/>
      <c r="W22" s="164"/>
      <c r="X22" s="164"/>
      <c r="Y22" s="161"/>
    </row>
    <row r="23" spans="1:25" s="48" customFormat="1" ht="19.5" customHeight="1" thickBot="1">
      <c r="A23" s="494" t="s">
        <v>232</v>
      </c>
      <c r="B23" s="495"/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6"/>
      <c r="U23" s="164"/>
      <c r="V23" s="164"/>
      <c r="W23" s="164"/>
      <c r="X23" s="164"/>
      <c r="Y23" s="161"/>
    </row>
    <row r="24" spans="1:25" s="48" customFormat="1" ht="19.5" customHeight="1">
      <c r="A24" s="92" t="s">
        <v>168</v>
      </c>
      <c r="B24" s="232" t="s">
        <v>213</v>
      </c>
      <c r="C24" s="187"/>
      <c r="D24" s="188">
        <v>1</v>
      </c>
      <c r="E24" s="188"/>
      <c r="F24" s="318"/>
      <c r="G24" s="306">
        <v>3</v>
      </c>
      <c r="H24" s="101">
        <f aca="true" t="shared" si="4" ref="H24:H29">G24*30</f>
        <v>90</v>
      </c>
      <c r="I24" s="188">
        <f>J24+L24</f>
        <v>30</v>
      </c>
      <c r="J24" s="188">
        <v>20</v>
      </c>
      <c r="K24" s="188"/>
      <c r="L24" s="188">
        <v>10</v>
      </c>
      <c r="M24" s="188">
        <f>H24-I24</f>
        <v>60</v>
      </c>
      <c r="N24" s="278"/>
      <c r="O24" s="278"/>
      <c r="P24" s="145"/>
      <c r="Q24" s="319">
        <v>2</v>
      </c>
      <c r="R24" s="323"/>
      <c r="S24" s="320"/>
      <c r="T24" s="321"/>
      <c r="U24" s="162" t="s">
        <v>289</v>
      </c>
      <c r="V24" s="164"/>
      <c r="W24" s="164"/>
      <c r="X24" s="164"/>
      <c r="Y24" s="161"/>
    </row>
    <row r="25" spans="1:25" s="48" customFormat="1" ht="19.5" customHeight="1">
      <c r="A25" s="92" t="s">
        <v>245</v>
      </c>
      <c r="B25" s="304" t="s">
        <v>235</v>
      </c>
      <c r="C25" s="302"/>
      <c r="D25" s="309" t="s">
        <v>234</v>
      </c>
      <c r="E25" s="309"/>
      <c r="F25" s="310"/>
      <c r="G25" s="306">
        <v>4.5</v>
      </c>
      <c r="H25" s="315">
        <f t="shared" si="4"/>
        <v>135</v>
      </c>
      <c r="I25" s="316">
        <f>SUM(J25:L25)</f>
        <v>45</v>
      </c>
      <c r="J25" s="316">
        <v>30</v>
      </c>
      <c r="K25" s="316"/>
      <c r="L25" s="316">
        <v>15</v>
      </c>
      <c r="M25" s="316">
        <f>H25-I25</f>
        <v>90</v>
      </c>
      <c r="N25" s="309"/>
      <c r="O25" s="309"/>
      <c r="P25" s="311"/>
      <c r="Q25" s="93"/>
      <c r="R25" s="311"/>
      <c r="S25" s="317">
        <v>3</v>
      </c>
      <c r="T25" s="310"/>
      <c r="U25" s="162" t="s">
        <v>289</v>
      </c>
      <c r="V25" s="164"/>
      <c r="W25" s="164"/>
      <c r="X25" s="164"/>
      <c r="Y25" s="161"/>
    </row>
    <row r="26" spans="1:25" s="48" customFormat="1" ht="19.5" customHeight="1">
      <c r="A26" s="92" t="s">
        <v>246</v>
      </c>
      <c r="B26" s="304" t="s">
        <v>230</v>
      </c>
      <c r="C26" s="246">
        <v>3</v>
      </c>
      <c r="D26" s="59"/>
      <c r="E26" s="59"/>
      <c r="F26" s="308"/>
      <c r="G26" s="306">
        <v>4.5</v>
      </c>
      <c r="H26" s="246">
        <f t="shared" si="4"/>
        <v>135</v>
      </c>
      <c r="I26" s="51">
        <f>SUM(J26:L26)</f>
        <v>45</v>
      </c>
      <c r="J26" s="51">
        <v>30</v>
      </c>
      <c r="K26" s="51"/>
      <c r="L26" s="51">
        <v>15</v>
      </c>
      <c r="M26" s="51">
        <f>H26-I26</f>
        <v>90</v>
      </c>
      <c r="N26" s="240"/>
      <c r="O26" s="240">
        <f>G26/11</f>
        <v>0.4090909090909091</v>
      </c>
      <c r="P26" s="62"/>
      <c r="Q26" s="116"/>
      <c r="R26" s="242"/>
      <c r="S26" s="242">
        <v>3</v>
      </c>
      <c r="T26" s="307"/>
      <c r="U26" s="162" t="s">
        <v>282</v>
      </c>
      <c r="V26" s="164"/>
      <c r="W26" s="164"/>
      <c r="X26" s="164"/>
      <c r="Y26" s="161"/>
    </row>
    <row r="27" spans="1:25" s="48" customFormat="1" ht="19.5" customHeight="1">
      <c r="A27" s="92" t="s">
        <v>247</v>
      </c>
      <c r="B27" s="304" t="s">
        <v>236</v>
      </c>
      <c r="C27" s="246">
        <v>3</v>
      </c>
      <c r="D27" s="59"/>
      <c r="E27" s="59"/>
      <c r="F27" s="308"/>
      <c r="G27" s="306">
        <v>4.5</v>
      </c>
      <c r="H27" s="246">
        <f t="shared" si="4"/>
        <v>135</v>
      </c>
      <c r="I27" s="51">
        <f>SUM(J27:L27)</f>
        <v>45</v>
      </c>
      <c r="J27" s="51">
        <v>30</v>
      </c>
      <c r="K27" s="51"/>
      <c r="L27" s="51">
        <v>15</v>
      </c>
      <c r="M27" s="51">
        <f>H27-I27</f>
        <v>90</v>
      </c>
      <c r="N27" s="240"/>
      <c r="O27" s="240">
        <f>G27/11</f>
        <v>0.4090909090909091</v>
      </c>
      <c r="P27" s="62"/>
      <c r="Q27" s="116"/>
      <c r="R27" s="242"/>
      <c r="S27" s="242">
        <v>3</v>
      </c>
      <c r="T27" s="307"/>
      <c r="U27" s="162" t="s">
        <v>290</v>
      </c>
      <c r="V27" s="164"/>
      <c r="W27" s="164"/>
      <c r="X27" s="164"/>
      <c r="Y27" s="161"/>
    </row>
    <row r="28" spans="1:25" s="48" customFormat="1" ht="19.5" customHeight="1">
      <c r="A28" s="92" t="s">
        <v>248</v>
      </c>
      <c r="B28" s="304" t="s">
        <v>27</v>
      </c>
      <c r="C28" s="67">
        <v>3</v>
      </c>
      <c r="D28" s="51"/>
      <c r="E28" s="51"/>
      <c r="F28" s="271"/>
      <c r="G28" s="306">
        <v>4.5</v>
      </c>
      <c r="H28" s="246">
        <f t="shared" si="4"/>
        <v>135</v>
      </c>
      <c r="I28" s="51">
        <f>SUM(J28:L28)</f>
        <v>45</v>
      </c>
      <c r="J28" s="51">
        <v>30</v>
      </c>
      <c r="K28" s="51"/>
      <c r="L28" s="51">
        <v>15</v>
      </c>
      <c r="M28" s="51">
        <f>H28-I28</f>
        <v>90</v>
      </c>
      <c r="N28" s="331"/>
      <c r="O28" s="331"/>
      <c r="P28" s="332"/>
      <c r="Q28" s="333"/>
      <c r="R28" s="331"/>
      <c r="S28" s="334">
        <v>3</v>
      </c>
      <c r="T28" s="335"/>
      <c r="U28" s="162" t="s">
        <v>291</v>
      </c>
      <c r="V28" s="164"/>
      <c r="W28" s="164"/>
      <c r="X28" s="164"/>
      <c r="Y28" s="161"/>
    </row>
    <row r="29" spans="1:21" ht="18" customHeight="1" thickBot="1">
      <c r="A29" s="115" t="s">
        <v>262</v>
      </c>
      <c r="B29" s="377" t="s">
        <v>151</v>
      </c>
      <c r="C29" s="84"/>
      <c r="D29" s="81">
        <v>1</v>
      </c>
      <c r="E29" s="100"/>
      <c r="F29" s="177"/>
      <c r="G29" s="227">
        <v>3</v>
      </c>
      <c r="H29" s="101">
        <f t="shared" si="4"/>
        <v>90</v>
      </c>
      <c r="I29" s="582" t="s">
        <v>212</v>
      </c>
      <c r="J29" s="583"/>
      <c r="K29" s="583"/>
      <c r="L29" s="583"/>
      <c r="M29" s="584"/>
      <c r="N29" s="228"/>
      <c r="O29" s="192"/>
      <c r="P29" s="229"/>
      <c r="Q29" s="230"/>
      <c r="R29" s="231"/>
      <c r="S29" s="266"/>
      <c r="T29" s="282"/>
      <c r="U29" s="162" t="s">
        <v>292</v>
      </c>
    </row>
    <row r="30" spans="1:25" s="48" customFormat="1" ht="19.5" customHeight="1" thickBot="1">
      <c r="A30" s="497" t="s">
        <v>191</v>
      </c>
      <c r="B30" s="498"/>
      <c r="C30" s="108"/>
      <c r="D30" s="80"/>
      <c r="E30" s="80"/>
      <c r="F30" s="337"/>
      <c r="G30" s="169">
        <f>SUM(G24:G29)</f>
        <v>24</v>
      </c>
      <c r="H30" s="169">
        <f>G30*30</f>
        <v>720</v>
      </c>
      <c r="I30" s="169">
        <f aca="true" t="shared" si="5" ref="I30:R30">SUM(I24:I28)</f>
        <v>210</v>
      </c>
      <c r="J30" s="169">
        <f t="shared" si="5"/>
        <v>140</v>
      </c>
      <c r="K30" s="169">
        <f t="shared" si="5"/>
        <v>0</v>
      </c>
      <c r="L30" s="169">
        <f t="shared" si="5"/>
        <v>70</v>
      </c>
      <c r="M30" s="169">
        <f t="shared" si="5"/>
        <v>420</v>
      </c>
      <c r="N30" s="169">
        <f t="shared" si="5"/>
        <v>0</v>
      </c>
      <c r="O30" s="169">
        <f t="shared" si="5"/>
        <v>0.8181818181818182</v>
      </c>
      <c r="P30" s="169">
        <f t="shared" si="5"/>
        <v>0</v>
      </c>
      <c r="Q30" s="169">
        <f t="shared" si="5"/>
        <v>2</v>
      </c>
      <c r="R30" s="169">
        <f t="shared" si="5"/>
        <v>0</v>
      </c>
      <c r="S30" s="169">
        <f>SUM(S24:S29)</f>
        <v>12</v>
      </c>
      <c r="T30" s="169">
        <f>SUM(T24:T28)</f>
        <v>0</v>
      </c>
      <c r="U30" s="162"/>
      <c r="V30" s="164"/>
      <c r="W30" s="164"/>
      <c r="X30" s="164"/>
      <c r="Y30" s="161"/>
    </row>
    <row r="31" spans="1:25" s="48" customFormat="1" ht="19.5" customHeight="1" thickBot="1">
      <c r="A31" s="494" t="s">
        <v>233</v>
      </c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6"/>
      <c r="U31" s="162"/>
      <c r="V31" s="161"/>
      <c r="W31" s="161"/>
      <c r="X31" s="161"/>
      <c r="Y31" s="161"/>
    </row>
    <row r="32" spans="1:25" s="48" customFormat="1" ht="18" customHeight="1" thickBot="1">
      <c r="A32" s="88" t="s">
        <v>189</v>
      </c>
      <c r="B32" s="374" t="s">
        <v>239</v>
      </c>
      <c r="C32" s="89"/>
      <c r="D32" s="91">
        <v>4</v>
      </c>
      <c r="E32" s="91"/>
      <c r="F32" s="149"/>
      <c r="G32" s="227">
        <v>6</v>
      </c>
      <c r="H32" s="101">
        <f>G32*30</f>
        <v>180</v>
      </c>
      <c r="I32" s="582" t="s">
        <v>240</v>
      </c>
      <c r="J32" s="583"/>
      <c r="K32" s="583"/>
      <c r="L32" s="583"/>
      <c r="M32" s="584"/>
      <c r="N32" s="312"/>
      <c r="O32" s="313"/>
      <c r="P32" s="314"/>
      <c r="Q32" s="261"/>
      <c r="R32" s="289"/>
      <c r="S32" s="290"/>
      <c r="T32" s="290"/>
      <c r="U32" s="162" t="s">
        <v>292</v>
      </c>
      <c r="V32" s="161"/>
      <c r="W32" s="161"/>
      <c r="X32" s="161"/>
      <c r="Y32" s="161"/>
    </row>
    <row r="33" spans="1:25" s="48" customFormat="1" ht="19.5" customHeight="1" thickBot="1">
      <c r="A33" s="564" t="s">
        <v>192</v>
      </c>
      <c r="B33" s="565"/>
      <c r="C33" s="105"/>
      <c r="D33" s="80"/>
      <c r="E33" s="80"/>
      <c r="F33" s="128"/>
      <c r="G33" s="144">
        <f>G32</f>
        <v>6</v>
      </c>
      <c r="H33" s="118">
        <f>H32</f>
        <v>180</v>
      </c>
      <c r="I33" s="129"/>
      <c r="J33" s="129"/>
      <c r="K33" s="129"/>
      <c r="L33" s="129"/>
      <c r="M33" s="130"/>
      <c r="N33" s="131"/>
      <c r="O33" s="132"/>
      <c r="P33" s="133"/>
      <c r="Q33" s="134"/>
      <c r="R33" s="193"/>
      <c r="S33" s="267"/>
      <c r="T33" s="194"/>
      <c r="U33" s="162"/>
      <c r="V33" s="161"/>
      <c r="W33" s="161"/>
      <c r="X33" s="161"/>
      <c r="Y33" s="161"/>
    </row>
    <row r="34" spans="1:25" s="381" customFormat="1" ht="19.5" customHeight="1" thickBot="1">
      <c r="A34" s="497" t="s">
        <v>243</v>
      </c>
      <c r="B34" s="553"/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581"/>
      <c r="U34" s="162"/>
      <c r="V34" s="380"/>
      <c r="W34" s="380"/>
      <c r="X34" s="380"/>
      <c r="Y34" s="380"/>
    </row>
    <row r="35" spans="1:25" s="48" customFormat="1" ht="19.5" customHeight="1" thickBot="1">
      <c r="A35" s="88" t="s">
        <v>254</v>
      </c>
      <c r="B35" s="256" t="s">
        <v>225</v>
      </c>
      <c r="C35" s="89">
        <v>4</v>
      </c>
      <c r="D35" s="91"/>
      <c r="E35" s="91"/>
      <c r="F35" s="149"/>
      <c r="G35" s="385">
        <v>27</v>
      </c>
      <c r="H35" s="108">
        <f>G35*30</f>
        <v>810</v>
      </c>
      <c r="I35" s="129"/>
      <c r="J35" s="129"/>
      <c r="K35" s="129"/>
      <c r="L35" s="129"/>
      <c r="M35" s="129"/>
      <c r="N35" s="132"/>
      <c r="O35" s="132"/>
      <c r="P35" s="133"/>
      <c r="Q35" s="134"/>
      <c r="R35" s="193"/>
      <c r="S35" s="267"/>
      <c r="T35" s="194"/>
      <c r="U35" s="162"/>
      <c r="V35" s="161"/>
      <c r="W35" s="161"/>
      <c r="X35" s="161"/>
      <c r="Y35" s="161"/>
    </row>
    <row r="36" spans="1:25" s="48" customFormat="1" ht="19.5" customHeight="1" thickBot="1">
      <c r="A36" s="564" t="s">
        <v>244</v>
      </c>
      <c r="B36" s="565"/>
      <c r="C36" s="106"/>
      <c r="D36" s="95"/>
      <c r="E36" s="95"/>
      <c r="F36" s="148"/>
      <c r="G36" s="144">
        <f>G35</f>
        <v>27</v>
      </c>
      <c r="H36" s="257">
        <f>H35</f>
        <v>810</v>
      </c>
      <c r="I36" s="152"/>
      <c r="J36" s="254"/>
      <c r="K36" s="254"/>
      <c r="L36" s="254"/>
      <c r="M36" s="255"/>
      <c r="N36" s="258" t="e">
        <f>SUM(N54:N77)</f>
        <v>#REF!</v>
      </c>
      <c r="O36" s="259">
        <f>SUM(O54:O77)</f>
        <v>8.772727272727273</v>
      </c>
      <c r="P36" s="260">
        <f>SUM(P54:P77)</f>
        <v>0</v>
      </c>
      <c r="Q36" s="134"/>
      <c r="R36" s="291"/>
      <c r="S36" s="292"/>
      <c r="T36" s="293"/>
      <c r="U36" s="162"/>
      <c r="V36" s="161"/>
      <c r="W36" s="161"/>
      <c r="X36" s="161"/>
      <c r="Y36" s="161"/>
    </row>
    <row r="37" spans="1:25" s="48" customFormat="1" ht="19.5" customHeight="1" thickBot="1">
      <c r="A37" s="497" t="s">
        <v>226</v>
      </c>
      <c r="B37" s="498"/>
      <c r="C37" s="105"/>
      <c r="D37" s="80"/>
      <c r="E37" s="80"/>
      <c r="F37" s="128"/>
      <c r="G37" s="141">
        <f>G14+G22+G30+G33+G36</f>
        <v>90</v>
      </c>
      <c r="H37" s="150">
        <f>G37*30</f>
        <v>2700</v>
      </c>
      <c r="I37" s="64">
        <f aca="true" t="shared" si="6" ref="I37:P37">I22+I14+I33+I36</f>
        <v>348</v>
      </c>
      <c r="J37" s="64">
        <f t="shared" si="6"/>
        <v>141</v>
      </c>
      <c r="K37" s="64">
        <f t="shared" si="6"/>
        <v>66</v>
      </c>
      <c r="L37" s="64">
        <f t="shared" si="6"/>
        <v>141</v>
      </c>
      <c r="M37" s="64">
        <f t="shared" si="6"/>
        <v>642</v>
      </c>
      <c r="N37" s="64" t="e">
        <f t="shared" si="6"/>
        <v>#REF!</v>
      </c>
      <c r="O37" s="64">
        <f t="shared" si="6"/>
        <v>8.863636363636365</v>
      </c>
      <c r="P37" s="64" t="e">
        <f t="shared" si="6"/>
        <v>#DIV/0!</v>
      </c>
      <c r="Q37" s="141">
        <f>Q22+Q14+Q33+Q36+Q30</f>
        <v>18</v>
      </c>
      <c r="R37" s="141">
        <f>R22+R14+R33+R36+R30</f>
        <v>6</v>
      </c>
      <c r="S37" s="141">
        <f>S22+S14+S33+S36+S30</f>
        <v>12</v>
      </c>
      <c r="T37" s="141">
        <f>T22+T14+T33+T36+T30</f>
        <v>0</v>
      </c>
      <c r="U37" s="162"/>
      <c r="V37" s="161"/>
      <c r="W37" s="161"/>
      <c r="X37" s="161"/>
      <c r="Y37" s="161"/>
    </row>
    <row r="38" spans="1:25" s="48" customFormat="1" ht="19.5" customHeight="1" thickBot="1">
      <c r="A38" s="497" t="s">
        <v>163</v>
      </c>
      <c r="B38" s="553"/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498"/>
      <c r="U38" s="162"/>
      <c r="V38" s="161"/>
      <c r="W38" s="161"/>
      <c r="X38" s="161"/>
      <c r="Y38" s="161"/>
    </row>
    <row r="39" spans="1:25" s="48" customFormat="1" ht="19.5" customHeight="1" thickBot="1">
      <c r="A39" s="550" t="s">
        <v>193</v>
      </c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551"/>
      <c r="Q39" s="551"/>
      <c r="R39" s="551"/>
      <c r="S39" s="551"/>
      <c r="T39" s="552"/>
      <c r="U39" s="162"/>
      <c r="V39" s="161"/>
      <c r="W39" s="161"/>
      <c r="X39" s="161"/>
      <c r="Y39" s="161"/>
    </row>
    <row r="40" spans="1:25" s="48" customFormat="1" ht="19.5" customHeight="1">
      <c r="A40" s="585" t="s">
        <v>204</v>
      </c>
      <c r="B40" s="586"/>
      <c r="C40" s="175"/>
      <c r="D40" s="81">
        <v>2</v>
      </c>
      <c r="E40" s="81"/>
      <c r="F40" s="145"/>
      <c r="G40" s="186">
        <v>3.5</v>
      </c>
      <c r="H40" s="84">
        <f>G40*30</f>
        <v>105</v>
      </c>
      <c r="I40" s="81">
        <f>L40+J40</f>
        <v>36</v>
      </c>
      <c r="J40" s="81">
        <v>18</v>
      </c>
      <c r="K40" s="81"/>
      <c r="L40" s="81">
        <v>18</v>
      </c>
      <c r="M40" s="81">
        <f>H40-I40</f>
        <v>69</v>
      </c>
      <c r="N40" s="81"/>
      <c r="O40" s="81"/>
      <c r="P40" s="100"/>
      <c r="Q40" s="101"/>
      <c r="R40" s="81">
        <v>2</v>
      </c>
      <c r="S40" s="279"/>
      <c r="T40" s="294"/>
      <c r="U40" s="162"/>
      <c r="V40" s="161"/>
      <c r="W40" s="161"/>
      <c r="X40" s="161"/>
      <c r="Y40" s="161"/>
    </row>
    <row r="41" spans="1:25" s="48" customFormat="1" ht="19.5" customHeight="1" thickBot="1">
      <c r="A41" s="562" t="s">
        <v>205</v>
      </c>
      <c r="B41" s="563"/>
      <c r="C41" s="114"/>
      <c r="D41" s="59">
        <v>2</v>
      </c>
      <c r="E41" s="59"/>
      <c r="F41" s="138"/>
      <c r="G41" s="160">
        <v>3.5</v>
      </c>
      <c r="H41" s="101">
        <f>G41*30</f>
        <v>105</v>
      </c>
      <c r="I41" s="59">
        <f>SUM(J41:L41)</f>
        <v>36</v>
      </c>
      <c r="J41" s="59">
        <v>18</v>
      </c>
      <c r="K41" s="59"/>
      <c r="L41" s="59">
        <v>18</v>
      </c>
      <c r="M41" s="168">
        <f>H41-I41</f>
        <v>69</v>
      </c>
      <c r="N41" s="167" t="e">
        <f>G41/N35</f>
        <v>#DIV/0!</v>
      </c>
      <c r="O41" s="60"/>
      <c r="P41" s="61"/>
      <c r="Q41" s="112"/>
      <c r="R41" s="220">
        <v>2</v>
      </c>
      <c r="S41" s="149"/>
      <c r="T41" s="328"/>
      <c r="U41" s="162"/>
      <c r="V41" s="161"/>
      <c r="W41" s="161"/>
      <c r="X41" s="161"/>
      <c r="Y41" s="161"/>
    </row>
    <row r="42" spans="1:25" s="48" customFormat="1" ht="19.5" customHeight="1" thickBot="1">
      <c r="A42" s="562" t="s">
        <v>251</v>
      </c>
      <c r="B42" s="563"/>
      <c r="C42" s="114"/>
      <c r="D42" s="59">
        <v>3</v>
      </c>
      <c r="E42" s="59"/>
      <c r="F42" s="138"/>
      <c r="G42" s="160">
        <v>3</v>
      </c>
      <c r="H42" s="101">
        <f>G42*30</f>
        <v>90</v>
      </c>
      <c r="I42" s="59">
        <f>SUM(J42:L42)</f>
        <v>30</v>
      </c>
      <c r="J42" s="59"/>
      <c r="K42" s="59"/>
      <c r="L42" s="59">
        <v>30</v>
      </c>
      <c r="M42" s="168">
        <f>H42-I42</f>
        <v>60</v>
      </c>
      <c r="N42" s="167" t="e">
        <f>G42/N36</f>
        <v>#REF!</v>
      </c>
      <c r="O42" s="60"/>
      <c r="P42" s="61"/>
      <c r="Q42" s="112"/>
      <c r="R42" s="220"/>
      <c r="S42" s="295">
        <v>2</v>
      </c>
      <c r="T42" s="296"/>
      <c r="U42" s="162"/>
      <c r="V42" s="161"/>
      <c r="W42" s="161"/>
      <c r="X42" s="161"/>
      <c r="Y42" s="161"/>
    </row>
    <row r="43" spans="1:25" s="48" customFormat="1" ht="19.5" customHeight="1" thickBot="1">
      <c r="A43" s="564" t="s">
        <v>220</v>
      </c>
      <c r="B43" s="565"/>
      <c r="C43" s="102"/>
      <c r="D43" s="90"/>
      <c r="E43" s="90"/>
      <c r="F43" s="143"/>
      <c r="G43" s="144">
        <f aca="true" t="shared" si="7" ref="G43:T43">SUM(G40:G42)</f>
        <v>10</v>
      </c>
      <c r="H43" s="96">
        <f t="shared" si="7"/>
        <v>300</v>
      </c>
      <c r="I43" s="96">
        <f t="shared" si="7"/>
        <v>102</v>
      </c>
      <c r="J43" s="96">
        <f t="shared" si="7"/>
        <v>36</v>
      </c>
      <c r="K43" s="96">
        <f t="shared" si="7"/>
        <v>0</v>
      </c>
      <c r="L43" s="96">
        <f t="shared" si="7"/>
        <v>66</v>
      </c>
      <c r="M43" s="96">
        <f t="shared" si="7"/>
        <v>198</v>
      </c>
      <c r="N43" s="96" t="e">
        <f t="shared" si="7"/>
        <v>#DIV/0!</v>
      </c>
      <c r="O43" s="96">
        <f t="shared" si="7"/>
        <v>0</v>
      </c>
      <c r="P43" s="96">
        <f t="shared" si="7"/>
        <v>0</v>
      </c>
      <c r="Q43" s="144">
        <f t="shared" si="7"/>
        <v>0</v>
      </c>
      <c r="R43" s="96">
        <f t="shared" si="7"/>
        <v>4</v>
      </c>
      <c r="S43" s="96">
        <f t="shared" si="7"/>
        <v>2</v>
      </c>
      <c r="T43" s="268">
        <f t="shared" si="7"/>
        <v>0</v>
      </c>
      <c r="U43" s="162"/>
      <c r="V43" s="161"/>
      <c r="W43" s="161"/>
      <c r="X43" s="161"/>
      <c r="Y43" s="161"/>
    </row>
    <row r="44" spans="1:34" s="48" customFormat="1" ht="19.5" customHeight="1">
      <c r="A44" s="92" t="s">
        <v>198</v>
      </c>
      <c r="B44" s="389" t="s">
        <v>26</v>
      </c>
      <c r="C44" s="119"/>
      <c r="D44" s="174">
        <v>2</v>
      </c>
      <c r="E44" s="174"/>
      <c r="F44" s="244"/>
      <c r="G44" s="245">
        <v>3.5</v>
      </c>
      <c r="H44" s="87">
        <f aca="true" t="shared" si="8" ref="H44:H51">G44*30</f>
        <v>105</v>
      </c>
      <c r="I44" s="51">
        <v>36</v>
      </c>
      <c r="J44" s="51">
        <v>18</v>
      </c>
      <c r="K44" s="51"/>
      <c r="L44" s="51">
        <v>18</v>
      </c>
      <c r="M44" s="51">
        <f aca="true" t="shared" si="9" ref="M44:M51">H44-I44</f>
        <v>69</v>
      </c>
      <c r="N44" s="51"/>
      <c r="O44" s="51"/>
      <c r="P44" s="63"/>
      <c r="Q44" s="101"/>
      <c r="R44" s="81">
        <v>2</v>
      </c>
      <c r="S44" s="279"/>
      <c r="T44" s="294"/>
      <c r="U44" s="162" t="s">
        <v>291</v>
      </c>
      <c r="V44" s="49"/>
      <c r="W44" s="49"/>
      <c r="X44" s="49"/>
      <c r="Y44" s="49"/>
      <c r="Z44" s="49"/>
      <c r="AA44" s="49"/>
      <c r="AB44" s="50"/>
      <c r="AC44" s="50"/>
      <c r="AD44" s="50"/>
      <c r="AE44" s="49"/>
      <c r="AF44" s="49"/>
      <c r="AG44" s="49"/>
      <c r="AH44" s="161"/>
    </row>
    <row r="45" spans="1:34" s="48" customFormat="1" ht="19.5" customHeight="1">
      <c r="A45" s="93" t="s">
        <v>199</v>
      </c>
      <c r="B45" s="304" t="s">
        <v>23</v>
      </c>
      <c r="C45" s="246"/>
      <c r="D45" s="59">
        <v>2</v>
      </c>
      <c r="E45" s="59"/>
      <c r="F45" s="138"/>
      <c r="G45" s="140">
        <v>3.5</v>
      </c>
      <c r="H45" s="87">
        <f t="shared" si="8"/>
        <v>105</v>
      </c>
      <c r="I45" s="59">
        <f>SUM(J45:L45)</f>
        <v>36</v>
      </c>
      <c r="J45" s="59">
        <v>18</v>
      </c>
      <c r="K45" s="59"/>
      <c r="L45" s="59">
        <v>18</v>
      </c>
      <c r="M45" s="168">
        <f t="shared" si="9"/>
        <v>69</v>
      </c>
      <c r="N45" s="167" t="e">
        <f>G45/#REF!</f>
        <v>#REF!</v>
      </c>
      <c r="O45" s="60"/>
      <c r="P45" s="61"/>
      <c r="Q45" s="171"/>
      <c r="R45" s="113">
        <v>2</v>
      </c>
      <c r="S45" s="117"/>
      <c r="T45" s="263"/>
      <c r="U45" s="162"/>
      <c r="V45" s="49"/>
      <c r="W45" s="49"/>
      <c r="X45" s="49"/>
      <c r="Y45" s="49"/>
      <c r="Z45" s="49"/>
      <c r="AA45" s="49"/>
      <c r="AB45" s="50"/>
      <c r="AC45" s="50"/>
      <c r="AD45" s="50"/>
      <c r="AE45" s="49"/>
      <c r="AF45" s="49"/>
      <c r="AG45" s="49"/>
      <c r="AH45" s="161"/>
    </row>
    <row r="46" spans="1:25" s="48" customFormat="1" ht="19.5" customHeight="1">
      <c r="A46" s="93" t="s">
        <v>200</v>
      </c>
      <c r="B46" s="304" t="s">
        <v>47</v>
      </c>
      <c r="C46" s="67"/>
      <c r="D46" s="51">
        <v>2</v>
      </c>
      <c r="E46" s="51"/>
      <c r="F46" s="72"/>
      <c r="G46" s="140">
        <v>3.5</v>
      </c>
      <c r="H46" s="87">
        <f t="shared" si="8"/>
        <v>105</v>
      </c>
      <c r="I46" s="51">
        <v>36</v>
      </c>
      <c r="J46" s="51">
        <v>18</v>
      </c>
      <c r="K46" s="51"/>
      <c r="L46" s="51">
        <v>18</v>
      </c>
      <c r="M46" s="51">
        <f t="shared" si="9"/>
        <v>69</v>
      </c>
      <c r="N46" s="51"/>
      <c r="O46" s="51"/>
      <c r="P46" s="63"/>
      <c r="Q46" s="67"/>
      <c r="R46" s="51">
        <v>2</v>
      </c>
      <c r="S46" s="279"/>
      <c r="T46" s="263"/>
      <c r="U46" s="162" t="s">
        <v>289</v>
      </c>
      <c r="V46" s="161"/>
      <c r="W46" s="161"/>
      <c r="X46" s="161"/>
      <c r="Y46" s="161"/>
    </row>
    <row r="47" spans="1:25" s="48" customFormat="1" ht="19.5" customHeight="1">
      <c r="A47" s="93" t="s">
        <v>206</v>
      </c>
      <c r="B47" s="252" t="s">
        <v>164</v>
      </c>
      <c r="C47" s="246"/>
      <c r="D47" s="59">
        <v>2</v>
      </c>
      <c r="E47" s="59"/>
      <c r="F47" s="138"/>
      <c r="G47" s="140">
        <v>3.5</v>
      </c>
      <c r="H47" s="87">
        <f t="shared" si="8"/>
        <v>105</v>
      </c>
      <c r="I47" s="59">
        <f>SUM(J47:L47)</f>
        <v>36</v>
      </c>
      <c r="J47" s="59">
        <v>18</v>
      </c>
      <c r="K47" s="59"/>
      <c r="L47" s="59">
        <v>18</v>
      </c>
      <c r="M47" s="168">
        <f t="shared" si="9"/>
        <v>69</v>
      </c>
      <c r="N47" s="167" t="e">
        <f>G47/#REF!</f>
        <v>#REF!</v>
      </c>
      <c r="O47" s="60"/>
      <c r="P47" s="61"/>
      <c r="Q47" s="171"/>
      <c r="R47" s="113">
        <v>2</v>
      </c>
      <c r="S47" s="279"/>
      <c r="T47" s="263"/>
      <c r="U47" s="162"/>
      <c r="V47" s="161"/>
      <c r="W47" s="161"/>
      <c r="X47" s="161"/>
      <c r="Y47" s="161"/>
    </row>
    <row r="48" spans="1:25" s="48" customFormat="1" ht="19.5" customHeight="1">
      <c r="A48" s="93"/>
      <c r="B48" s="253" t="s">
        <v>227</v>
      </c>
      <c r="C48" s="246"/>
      <c r="D48" s="59">
        <v>2</v>
      </c>
      <c r="E48" s="59"/>
      <c r="F48" s="138"/>
      <c r="G48" s="140">
        <v>3.5</v>
      </c>
      <c r="H48" s="87">
        <f t="shared" si="8"/>
        <v>105</v>
      </c>
      <c r="I48" s="59">
        <f>SUM(J48:L48)</f>
        <v>36</v>
      </c>
      <c r="J48" s="59">
        <v>18</v>
      </c>
      <c r="K48" s="59"/>
      <c r="L48" s="59">
        <v>18</v>
      </c>
      <c r="M48" s="168">
        <f t="shared" si="9"/>
        <v>69</v>
      </c>
      <c r="N48" s="167" t="e">
        <f>G48/#REF!</f>
        <v>#REF!</v>
      </c>
      <c r="O48" s="60"/>
      <c r="P48" s="61"/>
      <c r="Q48" s="171"/>
      <c r="R48" s="113">
        <v>2</v>
      </c>
      <c r="S48" s="279"/>
      <c r="T48" s="296"/>
      <c r="U48" s="162"/>
      <c r="V48" s="161"/>
      <c r="W48" s="161"/>
      <c r="X48" s="161"/>
      <c r="Y48" s="161"/>
    </row>
    <row r="49" spans="1:25" s="48" customFormat="1" ht="19.5" customHeight="1">
      <c r="A49" s="93" t="s">
        <v>221</v>
      </c>
      <c r="B49" s="243" t="s">
        <v>23</v>
      </c>
      <c r="C49" s="246"/>
      <c r="D49" s="59">
        <v>3</v>
      </c>
      <c r="E49" s="59"/>
      <c r="F49" s="138"/>
      <c r="G49" s="140">
        <v>3</v>
      </c>
      <c r="H49" s="87">
        <f t="shared" si="8"/>
        <v>90</v>
      </c>
      <c r="I49" s="59">
        <f>SUM(J49:L49)</f>
        <v>30</v>
      </c>
      <c r="J49" s="59"/>
      <c r="K49" s="59"/>
      <c r="L49" s="59">
        <v>30</v>
      </c>
      <c r="M49" s="168">
        <f t="shared" si="9"/>
        <v>60</v>
      </c>
      <c r="N49" s="167"/>
      <c r="O49" s="60"/>
      <c r="P49" s="61"/>
      <c r="Q49" s="112"/>
      <c r="R49" s="220"/>
      <c r="S49" s="263">
        <v>2</v>
      </c>
      <c r="T49" s="296"/>
      <c r="U49" s="162"/>
      <c r="V49" s="161"/>
      <c r="W49" s="161"/>
      <c r="X49" s="161"/>
      <c r="Y49" s="161"/>
    </row>
    <row r="50" spans="1:25" s="48" customFormat="1" ht="19.5" customHeight="1">
      <c r="A50" s="93" t="s">
        <v>255</v>
      </c>
      <c r="B50" s="322" t="s">
        <v>222</v>
      </c>
      <c r="C50" s="246"/>
      <c r="D50" s="59">
        <v>3</v>
      </c>
      <c r="E50" s="59"/>
      <c r="F50" s="138"/>
      <c r="G50" s="140">
        <v>3</v>
      </c>
      <c r="H50" s="87">
        <f t="shared" si="8"/>
        <v>90</v>
      </c>
      <c r="I50" s="59">
        <f>SUM(J50:L50)</f>
        <v>30</v>
      </c>
      <c r="J50" s="59"/>
      <c r="K50" s="59"/>
      <c r="L50" s="59">
        <v>30</v>
      </c>
      <c r="M50" s="168">
        <f t="shared" si="9"/>
        <v>60</v>
      </c>
      <c r="N50" s="167"/>
      <c r="O50" s="60"/>
      <c r="P50" s="61"/>
      <c r="Q50" s="112"/>
      <c r="R50" s="220"/>
      <c r="S50" s="263">
        <v>2</v>
      </c>
      <c r="T50" s="296"/>
      <c r="U50" s="162"/>
      <c r="V50" s="161"/>
      <c r="W50" s="161"/>
      <c r="X50" s="161"/>
      <c r="Y50" s="161"/>
    </row>
    <row r="51" spans="1:25" s="48" customFormat="1" ht="19.5" customHeight="1" thickBot="1">
      <c r="A51" s="93"/>
      <c r="B51" s="253" t="s">
        <v>227</v>
      </c>
      <c r="C51" s="246"/>
      <c r="D51" s="59">
        <v>3</v>
      </c>
      <c r="E51" s="59"/>
      <c r="F51" s="138"/>
      <c r="G51" s="140">
        <v>3</v>
      </c>
      <c r="H51" s="87">
        <f t="shared" si="8"/>
        <v>90</v>
      </c>
      <c r="I51" s="59">
        <f>SUM(J51:L51)</f>
        <v>30</v>
      </c>
      <c r="J51" s="59"/>
      <c r="K51" s="59"/>
      <c r="L51" s="59">
        <v>30</v>
      </c>
      <c r="M51" s="168">
        <f t="shared" si="9"/>
        <v>60</v>
      </c>
      <c r="N51" s="167" t="e">
        <f>G51/#REF!</f>
        <v>#REF!</v>
      </c>
      <c r="O51" s="60"/>
      <c r="P51" s="61"/>
      <c r="Q51" s="112"/>
      <c r="R51" s="220"/>
      <c r="S51" s="295">
        <v>2</v>
      </c>
      <c r="T51" s="296"/>
      <c r="U51" s="162"/>
      <c r="V51" s="161"/>
      <c r="W51" s="161"/>
      <c r="X51" s="161"/>
      <c r="Y51" s="161"/>
    </row>
    <row r="52" spans="1:25" s="48" customFormat="1" ht="19.5" customHeight="1">
      <c r="A52" s="85"/>
      <c r="B52" s="382" t="s">
        <v>219</v>
      </c>
      <c r="C52" s="213"/>
      <c r="D52" s="556" t="s">
        <v>241</v>
      </c>
      <c r="E52" s="214"/>
      <c r="F52" s="224"/>
      <c r="G52" s="225"/>
      <c r="H52" s="173"/>
      <c r="I52" s="214"/>
      <c r="J52" s="214"/>
      <c r="K52" s="214"/>
      <c r="L52" s="214"/>
      <c r="M52" s="214"/>
      <c r="N52" s="221"/>
      <c r="O52" s="221"/>
      <c r="P52" s="222"/>
      <c r="Q52" s="216" t="s">
        <v>42</v>
      </c>
      <c r="R52" s="217" t="s">
        <v>42</v>
      </c>
      <c r="S52" s="280" t="s">
        <v>42</v>
      </c>
      <c r="T52" s="176"/>
      <c r="U52" s="161"/>
      <c r="V52" s="161"/>
      <c r="W52" s="161"/>
      <c r="X52" s="161"/>
      <c r="Y52" s="161"/>
    </row>
    <row r="53" spans="1:25" s="48" customFormat="1" ht="19.5" customHeight="1" thickBot="1">
      <c r="A53" s="209"/>
      <c r="B53" s="383" t="s">
        <v>218</v>
      </c>
      <c r="C53" s="215"/>
      <c r="D53" s="557"/>
      <c r="E53" s="210"/>
      <c r="F53" s="211"/>
      <c r="G53" s="226"/>
      <c r="H53" s="219"/>
      <c r="I53" s="210" t="s">
        <v>14</v>
      </c>
      <c r="J53" s="210"/>
      <c r="K53" s="210"/>
      <c r="L53" s="210"/>
      <c r="M53" s="210"/>
      <c r="N53" s="212"/>
      <c r="O53" s="212"/>
      <c r="P53" s="223"/>
      <c r="Q53" s="182"/>
      <c r="R53" s="183"/>
      <c r="S53" s="70"/>
      <c r="T53" s="184"/>
      <c r="U53" s="161"/>
      <c r="V53" s="161"/>
      <c r="W53" s="161"/>
      <c r="X53" s="161"/>
      <c r="Y53" s="161"/>
    </row>
    <row r="54" spans="1:21" ht="19.5" customHeight="1" thickBot="1">
      <c r="A54" s="574" t="s">
        <v>194</v>
      </c>
      <c r="B54" s="575"/>
      <c r="C54" s="575"/>
      <c r="D54" s="575"/>
      <c r="E54" s="575"/>
      <c r="F54" s="575"/>
      <c r="G54" s="575"/>
      <c r="H54" s="575"/>
      <c r="I54" s="575"/>
      <c r="J54" s="575"/>
      <c r="K54" s="575"/>
      <c r="L54" s="575"/>
      <c r="M54" s="575"/>
      <c r="N54" s="575"/>
      <c r="O54" s="575"/>
      <c r="P54" s="575"/>
      <c r="Q54" s="575"/>
      <c r="R54" s="575"/>
      <c r="S54" s="575"/>
      <c r="T54" s="576"/>
      <c r="U54" s="384"/>
    </row>
    <row r="55" spans="1:25" s="48" customFormat="1" ht="19.5" customHeight="1">
      <c r="A55" s="560" t="s">
        <v>214</v>
      </c>
      <c r="B55" s="561"/>
      <c r="C55" s="101">
        <v>2</v>
      </c>
      <c r="D55" s="81"/>
      <c r="E55" s="81"/>
      <c r="F55" s="177"/>
      <c r="G55" s="146">
        <v>3.5</v>
      </c>
      <c r="H55" s="86">
        <f>G55*30</f>
        <v>105</v>
      </c>
      <c r="I55" s="81">
        <f>SUM(J55:L55)</f>
        <v>36</v>
      </c>
      <c r="J55" s="81">
        <v>18</v>
      </c>
      <c r="K55" s="81"/>
      <c r="L55" s="81">
        <v>18</v>
      </c>
      <c r="M55" s="81">
        <f>H55-I55</f>
        <v>69</v>
      </c>
      <c r="N55" s="165"/>
      <c r="O55" s="165">
        <f>G55/11</f>
        <v>0.3181818181818182</v>
      </c>
      <c r="P55" s="107"/>
      <c r="Q55" s="187"/>
      <c r="R55" s="188">
        <v>2</v>
      </c>
      <c r="S55" s="279"/>
      <c r="T55" s="294"/>
      <c r="U55" s="161"/>
      <c r="V55" s="161"/>
      <c r="W55" s="161"/>
      <c r="X55" s="161"/>
      <c r="Y55" s="161"/>
    </row>
    <row r="56" spans="1:25" s="48" customFormat="1" ht="19.5" customHeight="1" thickBot="1">
      <c r="A56" s="558" t="s">
        <v>215</v>
      </c>
      <c r="B56" s="559"/>
      <c r="C56" s="101">
        <v>2</v>
      </c>
      <c r="D56" s="81"/>
      <c r="E56" s="81"/>
      <c r="F56" s="177"/>
      <c r="G56" s="146">
        <v>3.5</v>
      </c>
      <c r="H56" s="84">
        <f>G56*30</f>
        <v>105</v>
      </c>
      <c r="I56" s="81">
        <f>SUM(J56:L56)</f>
        <v>36</v>
      </c>
      <c r="J56" s="81">
        <v>18</v>
      </c>
      <c r="K56" s="81"/>
      <c r="L56" s="81">
        <v>18</v>
      </c>
      <c r="M56" s="81">
        <f>H56-I56</f>
        <v>69</v>
      </c>
      <c r="N56" s="83" t="e">
        <f>G56/#REF!</f>
        <v>#REF!</v>
      </c>
      <c r="O56" s="83"/>
      <c r="P56" s="107"/>
      <c r="Q56" s="297"/>
      <c r="R56" s="298">
        <v>2</v>
      </c>
      <c r="S56" s="149"/>
      <c r="T56" s="296"/>
      <c r="U56" s="161"/>
      <c r="V56" s="161"/>
      <c r="W56" s="161"/>
      <c r="X56" s="161"/>
      <c r="Y56" s="161"/>
    </row>
    <row r="57" spans="1:25" s="48" customFormat="1" ht="19.5" customHeight="1" thickBot="1">
      <c r="A57" s="572" t="s">
        <v>195</v>
      </c>
      <c r="B57" s="573"/>
      <c r="C57" s="195"/>
      <c r="D57" s="196"/>
      <c r="E57" s="196"/>
      <c r="F57" s="197"/>
      <c r="G57" s="198">
        <f aca="true" t="shared" si="10" ref="G57:T57">SUM(G55:G56)</f>
        <v>7</v>
      </c>
      <c r="H57" s="199">
        <f t="shared" si="10"/>
        <v>210</v>
      </c>
      <c r="I57" s="200">
        <f t="shared" si="10"/>
        <v>72</v>
      </c>
      <c r="J57" s="200">
        <f t="shared" si="10"/>
        <v>36</v>
      </c>
      <c r="K57" s="200">
        <f t="shared" si="10"/>
        <v>0</v>
      </c>
      <c r="L57" s="200">
        <f t="shared" si="10"/>
        <v>36</v>
      </c>
      <c r="M57" s="201">
        <f t="shared" si="10"/>
        <v>138</v>
      </c>
      <c r="N57" s="237" t="e">
        <f t="shared" si="10"/>
        <v>#REF!</v>
      </c>
      <c r="O57" s="238">
        <f t="shared" si="10"/>
        <v>0.3181818181818182</v>
      </c>
      <c r="P57" s="239">
        <f t="shared" si="10"/>
        <v>0</v>
      </c>
      <c r="Q57" s="199">
        <f t="shared" si="10"/>
        <v>0</v>
      </c>
      <c r="R57" s="199">
        <f t="shared" si="10"/>
        <v>4</v>
      </c>
      <c r="S57" s="199">
        <f t="shared" si="10"/>
        <v>0</v>
      </c>
      <c r="T57" s="199">
        <f t="shared" si="10"/>
        <v>0</v>
      </c>
      <c r="U57" s="161"/>
      <c r="V57" s="161"/>
      <c r="W57" s="161"/>
      <c r="X57" s="161"/>
      <c r="Y57" s="161"/>
    </row>
    <row r="58" spans="1:25" s="109" customFormat="1" ht="19.5" customHeight="1">
      <c r="A58" s="92" t="s">
        <v>216</v>
      </c>
      <c r="B58" s="172" t="s">
        <v>217</v>
      </c>
      <c r="C58" s="84">
        <v>2</v>
      </c>
      <c r="D58" s="51"/>
      <c r="E58" s="51"/>
      <c r="F58" s="117"/>
      <c r="G58" s="146">
        <v>3.5</v>
      </c>
      <c r="H58" s="87">
        <f aca="true" t="shared" si="11" ref="H58:H63">G58*30</f>
        <v>105</v>
      </c>
      <c r="I58" s="51">
        <f aca="true" t="shared" si="12" ref="I58:I63">SUM(J58:L58)</f>
        <v>36</v>
      </c>
      <c r="J58" s="81">
        <v>18</v>
      </c>
      <c r="K58" s="81"/>
      <c r="L58" s="81">
        <v>18</v>
      </c>
      <c r="M58" s="51">
        <f aca="true" t="shared" si="13" ref="M58:M63">H58-I58</f>
        <v>69</v>
      </c>
      <c r="N58" s="240"/>
      <c r="O58" s="240">
        <f>G58/11</f>
        <v>0.3181818181818182</v>
      </c>
      <c r="P58" s="62"/>
      <c r="Q58" s="187"/>
      <c r="R58" s="247">
        <v>2</v>
      </c>
      <c r="S58" s="281"/>
      <c r="T58" s="299"/>
      <c r="U58" s="162" t="s">
        <v>283</v>
      </c>
      <c r="V58" s="162"/>
      <c r="W58" s="162"/>
      <c r="X58" s="162"/>
      <c r="Y58" s="162"/>
    </row>
    <row r="59" spans="1:25" s="122" customFormat="1" ht="18" customHeight="1">
      <c r="A59" s="92" t="s">
        <v>201</v>
      </c>
      <c r="B59" s="236" t="s">
        <v>271</v>
      </c>
      <c r="C59" s="86">
        <v>2</v>
      </c>
      <c r="D59" s="82"/>
      <c r="E59" s="82"/>
      <c r="F59" s="218"/>
      <c r="G59" s="146">
        <v>3.5</v>
      </c>
      <c r="H59" s="84">
        <f t="shared" si="11"/>
        <v>105</v>
      </c>
      <c r="I59" s="81">
        <f t="shared" si="12"/>
        <v>36</v>
      </c>
      <c r="J59" s="81">
        <v>18</v>
      </c>
      <c r="K59" s="81"/>
      <c r="L59" s="81">
        <v>18</v>
      </c>
      <c r="M59" s="81">
        <f t="shared" si="13"/>
        <v>69</v>
      </c>
      <c r="N59" s="165"/>
      <c r="O59" s="165">
        <f>G59/11</f>
        <v>0.3181818181818182</v>
      </c>
      <c r="P59" s="107"/>
      <c r="Q59" s="187"/>
      <c r="R59" s="247">
        <v>2</v>
      </c>
      <c r="S59" s="279"/>
      <c r="T59" s="263"/>
      <c r="U59" s="162" t="s">
        <v>286</v>
      </c>
      <c r="V59" s="163"/>
      <c r="W59" s="163"/>
      <c r="X59" s="163"/>
      <c r="Y59" s="163"/>
    </row>
    <row r="60" spans="1:25" s="109" customFormat="1" ht="19.5" customHeight="1">
      <c r="A60" s="92" t="s">
        <v>202</v>
      </c>
      <c r="B60" s="172" t="s">
        <v>197</v>
      </c>
      <c r="C60" s="87">
        <v>2</v>
      </c>
      <c r="D60" s="51"/>
      <c r="E60" s="51"/>
      <c r="F60" s="117"/>
      <c r="G60" s="146">
        <v>3.5</v>
      </c>
      <c r="H60" s="87">
        <f t="shared" si="11"/>
        <v>105</v>
      </c>
      <c r="I60" s="51">
        <f t="shared" si="12"/>
        <v>36</v>
      </c>
      <c r="J60" s="81">
        <v>18</v>
      </c>
      <c r="K60" s="81"/>
      <c r="L60" s="81">
        <v>18</v>
      </c>
      <c r="M60" s="51">
        <f t="shared" si="13"/>
        <v>69</v>
      </c>
      <c r="N60" s="240"/>
      <c r="O60" s="240">
        <f>G60/11</f>
        <v>0.3181818181818182</v>
      </c>
      <c r="P60" s="62"/>
      <c r="Q60" s="116"/>
      <c r="R60" s="248">
        <v>2</v>
      </c>
      <c r="S60" s="117"/>
      <c r="T60" s="263"/>
      <c r="U60" s="162" t="s">
        <v>283</v>
      </c>
      <c r="V60" s="162"/>
      <c r="W60" s="162"/>
      <c r="X60" s="162"/>
      <c r="Y60" s="162"/>
    </row>
    <row r="61" spans="1:25" s="109" customFormat="1" ht="19.5" customHeight="1">
      <c r="A61" s="92" t="s">
        <v>203</v>
      </c>
      <c r="B61" s="329" t="s">
        <v>231</v>
      </c>
      <c r="C61" s="67">
        <v>2</v>
      </c>
      <c r="D61" s="51"/>
      <c r="E61" s="51"/>
      <c r="F61" s="271"/>
      <c r="G61" s="146">
        <v>3.5</v>
      </c>
      <c r="H61" s="87">
        <f t="shared" si="11"/>
        <v>105</v>
      </c>
      <c r="I61" s="51">
        <f t="shared" si="12"/>
        <v>36</v>
      </c>
      <c r="J61" s="81">
        <v>18</v>
      </c>
      <c r="K61" s="81"/>
      <c r="L61" s="81">
        <v>18</v>
      </c>
      <c r="M61" s="51">
        <f t="shared" si="13"/>
        <v>69</v>
      </c>
      <c r="N61" s="240"/>
      <c r="O61" s="240">
        <f>G61/11</f>
        <v>0.3181818181818182</v>
      </c>
      <c r="P61" s="62"/>
      <c r="Q61" s="116"/>
      <c r="R61" s="248">
        <v>2</v>
      </c>
      <c r="S61" s="117"/>
      <c r="T61" s="263"/>
      <c r="U61" s="162" t="s">
        <v>286</v>
      </c>
      <c r="V61" s="162"/>
      <c r="W61" s="162"/>
      <c r="X61" s="162"/>
      <c r="Y61" s="162"/>
    </row>
    <row r="62" spans="1:25" s="122" customFormat="1" ht="18.75" customHeight="1">
      <c r="A62" s="92" t="s">
        <v>207</v>
      </c>
      <c r="B62" s="236" t="s">
        <v>18</v>
      </c>
      <c r="C62" s="84">
        <v>2</v>
      </c>
      <c r="D62" s="81"/>
      <c r="E62" s="121"/>
      <c r="F62" s="147"/>
      <c r="G62" s="146">
        <v>3.5</v>
      </c>
      <c r="H62" s="84">
        <f>G62*30</f>
        <v>105</v>
      </c>
      <c r="I62" s="81">
        <f>SUM(J62:L62)</f>
        <v>36</v>
      </c>
      <c r="J62" s="81">
        <v>18</v>
      </c>
      <c r="K62" s="81"/>
      <c r="L62" s="81">
        <v>18</v>
      </c>
      <c r="M62" s="81">
        <f>H62-I62</f>
        <v>69</v>
      </c>
      <c r="N62" s="83" t="e">
        <f>G62/#REF!</f>
        <v>#REF!</v>
      </c>
      <c r="O62" s="83"/>
      <c r="P62" s="107"/>
      <c r="Q62" s="241"/>
      <c r="R62" s="242">
        <v>2</v>
      </c>
      <c r="S62" s="388"/>
      <c r="T62" s="301"/>
      <c r="U62" s="162" t="s">
        <v>293</v>
      </c>
      <c r="V62" s="163"/>
      <c r="W62" s="163"/>
      <c r="X62" s="163"/>
      <c r="Y62" s="163"/>
    </row>
    <row r="63" spans="1:25" s="122" customFormat="1" ht="18.75" customHeight="1" thickBot="1">
      <c r="A63" s="92"/>
      <c r="B63" s="236" t="s">
        <v>227</v>
      </c>
      <c r="C63" s="84">
        <v>2</v>
      </c>
      <c r="D63" s="81"/>
      <c r="E63" s="121"/>
      <c r="F63" s="147"/>
      <c r="G63" s="146">
        <v>3.5</v>
      </c>
      <c r="H63" s="84">
        <f t="shared" si="11"/>
        <v>105</v>
      </c>
      <c r="I63" s="81">
        <f t="shared" si="12"/>
        <v>36</v>
      </c>
      <c r="J63" s="81">
        <v>18</v>
      </c>
      <c r="K63" s="81"/>
      <c r="L63" s="81">
        <v>18</v>
      </c>
      <c r="M63" s="81">
        <f t="shared" si="13"/>
        <v>69</v>
      </c>
      <c r="N63" s="83" t="e">
        <f>G63/#REF!</f>
        <v>#REF!</v>
      </c>
      <c r="O63" s="83"/>
      <c r="P63" s="107"/>
      <c r="Q63" s="297"/>
      <c r="R63" s="298">
        <v>2</v>
      </c>
      <c r="S63" s="300"/>
      <c r="T63" s="301"/>
      <c r="U63" s="162" t="s">
        <v>293</v>
      </c>
      <c r="V63" s="163"/>
      <c r="W63" s="163"/>
      <c r="X63" s="163"/>
      <c r="Y63" s="163"/>
    </row>
    <row r="64" spans="1:25" s="48" customFormat="1" ht="19.5" customHeight="1" thickBot="1">
      <c r="A64" s="494" t="s">
        <v>238</v>
      </c>
      <c r="B64" s="495"/>
      <c r="C64" s="495"/>
      <c r="D64" s="495"/>
      <c r="E64" s="495"/>
      <c r="F64" s="495"/>
      <c r="G64" s="495"/>
      <c r="H64" s="495"/>
      <c r="I64" s="495"/>
      <c r="J64" s="495"/>
      <c r="K64" s="495"/>
      <c r="L64" s="495"/>
      <c r="M64" s="495"/>
      <c r="N64" s="495"/>
      <c r="O64" s="495"/>
      <c r="P64" s="495"/>
      <c r="Q64" s="495"/>
      <c r="R64" s="495"/>
      <c r="S64" s="495"/>
      <c r="T64" s="496"/>
      <c r="U64" s="164"/>
      <c r="V64" s="164"/>
      <c r="W64" s="164"/>
      <c r="X64" s="164"/>
      <c r="Y64" s="161"/>
    </row>
    <row r="65" spans="1:25" s="48" customFormat="1" ht="19.5" customHeight="1">
      <c r="A65" s="560" t="s">
        <v>249</v>
      </c>
      <c r="B65" s="561"/>
      <c r="C65" s="101">
        <v>2</v>
      </c>
      <c r="D65" s="81"/>
      <c r="E65" s="81"/>
      <c r="F65" s="177"/>
      <c r="G65" s="386">
        <v>7</v>
      </c>
      <c r="H65" s="86">
        <f>G65*30</f>
        <v>210</v>
      </c>
      <c r="I65" s="81">
        <f>SUM(J65:L65)</f>
        <v>72</v>
      </c>
      <c r="J65" s="81">
        <v>36</v>
      </c>
      <c r="K65" s="81"/>
      <c r="L65" s="81">
        <v>36</v>
      </c>
      <c r="M65" s="81">
        <f>H65-I65</f>
        <v>138</v>
      </c>
      <c r="N65" s="165"/>
      <c r="O65" s="165">
        <f>G65/11</f>
        <v>0.6363636363636364</v>
      </c>
      <c r="P65" s="107"/>
      <c r="Q65" s="187"/>
      <c r="R65" s="188">
        <v>4</v>
      </c>
      <c r="S65" s="279"/>
      <c r="T65" s="294"/>
      <c r="U65" s="164"/>
      <c r="V65" s="164"/>
      <c r="W65" s="164"/>
      <c r="X65" s="164"/>
      <c r="Y65" s="161"/>
    </row>
    <row r="66" spans="1:25" s="48" customFormat="1" ht="19.5" customHeight="1" thickBot="1">
      <c r="A66" s="560" t="s">
        <v>252</v>
      </c>
      <c r="B66" s="561"/>
      <c r="C66" s="101">
        <v>3</v>
      </c>
      <c r="D66" s="81"/>
      <c r="E66" s="81"/>
      <c r="F66" s="177"/>
      <c r="G66" s="146">
        <v>6</v>
      </c>
      <c r="H66" s="120">
        <f>G66*30</f>
        <v>180</v>
      </c>
      <c r="I66" s="91">
        <f>SUM(J66:L66)</f>
        <v>60</v>
      </c>
      <c r="J66" s="91">
        <v>30</v>
      </c>
      <c r="K66" s="91"/>
      <c r="L66" s="91">
        <v>30</v>
      </c>
      <c r="M66" s="91">
        <f>H66-I66</f>
        <v>120</v>
      </c>
      <c r="N66" s="165"/>
      <c r="O66" s="165">
        <f>G66/11</f>
        <v>0.5454545454545454</v>
      </c>
      <c r="P66" s="107"/>
      <c r="Q66" s="187"/>
      <c r="R66" s="188"/>
      <c r="S66" s="279">
        <v>4</v>
      </c>
      <c r="T66" s="294"/>
      <c r="U66" s="164"/>
      <c r="V66" s="164"/>
      <c r="W66" s="164"/>
      <c r="X66" s="164"/>
      <c r="Y66" s="161"/>
    </row>
    <row r="67" spans="1:25" s="48" customFormat="1" ht="19.5" customHeight="1" thickBot="1">
      <c r="A67" s="499" t="s">
        <v>242</v>
      </c>
      <c r="B67" s="500"/>
      <c r="C67" s="105"/>
      <c r="D67" s="80"/>
      <c r="E67" s="80"/>
      <c r="F67" s="128"/>
      <c r="G67" s="169">
        <f aca="true" t="shared" si="14" ref="G67:T67">SUM(G65:G66)</f>
        <v>13</v>
      </c>
      <c r="H67" s="185">
        <f>G67*30</f>
        <v>390</v>
      </c>
      <c r="I67" s="170">
        <f t="shared" si="14"/>
        <v>132</v>
      </c>
      <c r="J67" s="170">
        <f t="shared" si="14"/>
        <v>66</v>
      </c>
      <c r="K67" s="170">
        <f t="shared" si="14"/>
        <v>0</v>
      </c>
      <c r="L67" s="170">
        <f t="shared" si="14"/>
        <v>66</v>
      </c>
      <c r="M67" s="64">
        <f t="shared" si="14"/>
        <v>258</v>
      </c>
      <c r="N67" s="327">
        <f t="shared" si="14"/>
        <v>0</v>
      </c>
      <c r="O67" s="169">
        <f t="shared" si="14"/>
        <v>1.1818181818181817</v>
      </c>
      <c r="P67" s="169">
        <f t="shared" si="14"/>
        <v>0</v>
      </c>
      <c r="Q67" s="169">
        <f t="shared" si="14"/>
        <v>0</v>
      </c>
      <c r="R67" s="169">
        <f t="shared" si="14"/>
        <v>4</v>
      </c>
      <c r="S67" s="169">
        <f t="shared" si="14"/>
        <v>4</v>
      </c>
      <c r="T67" s="169">
        <f t="shared" si="14"/>
        <v>0</v>
      </c>
      <c r="U67" s="164"/>
      <c r="V67" s="164"/>
      <c r="W67" s="164"/>
      <c r="X67" s="164"/>
      <c r="Y67" s="161"/>
    </row>
    <row r="68" spans="1:25" s="48" customFormat="1" ht="19.5" customHeight="1">
      <c r="A68" s="92" t="s">
        <v>256</v>
      </c>
      <c r="B68" s="329" t="s">
        <v>228</v>
      </c>
      <c r="C68" s="119">
        <v>2</v>
      </c>
      <c r="D68" s="174"/>
      <c r="E68" s="174"/>
      <c r="F68" s="176"/>
      <c r="G68" s="146">
        <v>7</v>
      </c>
      <c r="H68" s="84">
        <f aca="true" t="shared" si="15" ref="H68:H75">G68*30</f>
        <v>210</v>
      </c>
      <c r="I68" s="81">
        <f aca="true" t="shared" si="16" ref="I68:I75">SUM(J68:L68)</f>
        <v>72</v>
      </c>
      <c r="J68" s="81">
        <v>36</v>
      </c>
      <c r="K68" s="81"/>
      <c r="L68" s="81">
        <v>36</v>
      </c>
      <c r="M68" s="81">
        <f aca="true" t="shared" si="17" ref="M68:M75">H68-I68</f>
        <v>138</v>
      </c>
      <c r="N68" s="240"/>
      <c r="O68" s="240">
        <f aca="true" t="shared" si="18" ref="O68:O75">G68/11</f>
        <v>0.6363636363636364</v>
      </c>
      <c r="P68" s="62"/>
      <c r="Q68" s="116"/>
      <c r="R68" s="248">
        <v>4</v>
      </c>
      <c r="S68" s="279"/>
      <c r="T68" s="310"/>
      <c r="U68" s="162" t="s">
        <v>294</v>
      </c>
      <c r="V68" s="164"/>
      <c r="W68" s="164"/>
      <c r="X68" s="164"/>
      <c r="Y68" s="161"/>
    </row>
    <row r="69" spans="1:25" s="48" customFormat="1" ht="19.5" customHeight="1">
      <c r="A69" s="92" t="s">
        <v>257</v>
      </c>
      <c r="B69" s="329" t="s">
        <v>25</v>
      </c>
      <c r="C69" s="67">
        <v>2</v>
      </c>
      <c r="D69" s="51"/>
      <c r="E69" s="51"/>
      <c r="F69" s="271"/>
      <c r="G69" s="146">
        <v>7</v>
      </c>
      <c r="H69" s="87">
        <f t="shared" si="15"/>
        <v>210</v>
      </c>
      <c r="I69" s="51">
        <f t="shared" si="16"/>
        <v>72</v>
      </c>
      <c r="J69" s="81">
        <v>36</v>
      </c>
      <c r="K69" s="81"/>
      <c r="L69" s="81">
        <v>36</v>
      </c>
      <c r="M69" s="51">
        <f t="shared" si="17"/>
        <v>138</v>
      </c>
      <c r="N69" s="240"/>
      <c r="O69" s="240">
        <f t="shared" si="18"/>
        <v>0.6363636363636364</v>
      </c>
      <c r="P69" s="62"/>
      <c r="Q69" s="116"/>
      <c r="R69" s="248">
        <v>4</v>
      </c>
      <c r="S69" s="279"/>
      <c r="T69" s="310"/>
      <c r="U69" s="162" t="s">
        <v>290</v>
      </c>
      <c r="V69" s="164"/>
      <c r="W69" s="164"/>
      <c r="X69" s="164"/>
      <c r="Y69" s="161"/>
    </row>
    <row r="70" spans="1:25" s="122" customFormat="1" ht="18.75" customHeight="1">
      <c r="A70" s="92" t="s">
        <v>258</v>
      </c>
      <c r="B70" s="172" t="s">
        <v>261</v>
      </c>
      <c r="C70" s="87">
        <v>2</v>
      </c>
      <c r="D70" s="51"/>
      <c r="E70" s="51"/>
      <c r="F70" s="117"/>
      <c r="G70" s="146">
        <v>7</v>
      </c>
      <c r="H70" s="87">
        <f>G70*30</f>
        <v>210</v>
      </c>
      <c r="I70" s="51">
        <f>SUM(J70:L70)</f>
        <v>72</v>
      </c>
      <c r="J70" s="51">
        <v>36</v>
      </c>
      <c r="K70" s="51"/>
      <c r="L70" s="51">
        <v>36</v>
      </c>
      <c r="M70" s="51">
        <f>H70-I70</f>
        <v>138</v>
      </c>
      <c r="N70" s="60"/>
      <c r="O70" s="60"/>
      <c r="P70" s="62"/>
      <c r="Q70" s="241"/>
      <c r="R70" s="242">
        <v>4</v>
      </c>
      <c r="S70" s="117"/>
      <c r="T70" s="296"/>
      <c r="U70" s="162" t="s">
        <v>283</v>
      </c>
      <c r="V70" s="163"/>
      <c r="W70" s="163"/>
      <c r="X70" s="163"/>
      <c r="Y70" s="163"/>
    </row>
    <row r="71" spans="1:25" s="122" customFormat="1" ht="18.75" customHeight="1">
      <c r="A71" s="92" t="s">
        <v>259</v>
      </c>
      <c r="B71" s="329" t="s">
        <v>210</v>
      </c>
      <c r="C71" s="326">
        <v>2</v>
      </c>
      <c r="D71" s="81"/>
      <c r="E71" s="81"/>
      <c r="F71" s="177"/>
      <c r="G71" s="146">
        <v>7</v>
      </c>
      <c r="H71" s="87">
        <f>G71*30</f>
        <v>210</v>
      </c>
      <c r="I71" s="51">
        <f>SUM(J71:L71)</f>
        <v>72</v>
      </c>
      <c r="J71" s="51">
        <v>36</v>
      </c>
      <c r="K71" s="51"/>
      <c r="L71" s="51">
        <v>36</v>
      </c>
      <c r="M71" s="51">
        <f>H71-I71</f>
        <v>138</v>
      </c>
      <c r="N71" s="165"/>
      <c r="O71" s="165">
        <f>G71/11</f>
        <v>0.6363636363636364</v>
      </c>
      <c r="P71" s="107"/>
      <c r="Q71" s="187"/>
      <c r="R71" s="188">
        <v>4</v>
      </c>
      <c r="S71" s="279"/>
      <c r="T71" s="310"/>
      <c r="U71" s="162"/>
      <c r="V71" s="163"/>
      <c r="W71" s="163"/>
      <c r="X71" s="163"/>
      <c r="Y71" s="163"/>
    </row>
    <row r="72" spans="1:25" s="48" customFormat="1" ht="19.5" customHeight="1">
      <c r="A72" s="92"/>
      <c r="B72" s="338" t="s">
        <v>227</v>
      </c>
      <c r="C72" s="67">
        <v>2</v>
      </c>
      <c r="D72" s="51"/>
      <c r="E72" s="51"/>
      <c r="F72" s="271"/>
      <c r="G72" s="146">
        <v>7</v>
      </c>
      <c r="H72" s="87">
        <f t="shared" si="15"/>
        <v>210</v>
      </c>
      <c r="I72" s="51">
        <f t="shared" si="16"/>
        <v>72</v>
      </c>
      <c r="J72" s="81">
        <v>36</v>
      </c>
      <c r="K72" s="81"/>
      <c r="L72" s="81">
        <v>36</v>
      </c>
      <c r="M72" s="51">
        <f t="shared" si="17"/>
        <v>138</v>
      </c>
      <c r="N72" s="240"/>
      <c r="O72" s="240">
        <f t="shared" si="18"/>
        <v>0.6363636363636364</v>
      </c>
      <c r="P72" s="62"/>
      <c r="Q72" s="116"/>
      <c r="R72" s="248">
        <v>4</v>
      </c>
      <c r="S72" s="279"/>
      <c r="T72" s="310"/>
      <c r="U72" s="162"/>
      <c r="V72" s="164"/>
      <c r="W72" s="164"/>
      <c r="X72" s="164"/>
      <c r="Y72" s="161"/>
    </row>
    <row r="73" spans="1:25" s="48" customFormat="1" ht="18.75" customHeight="1">
      <c r="A73" s="92" t="s">
        <v>260</v>
      </c>
      <c r="B73" s="329" t="s">
        <v>272</v>
      </c>
      <c r="C73" s="93" t="s">
        <v>234</v>
      </c>
      <c r="D73" s="81"/>
      <c r="E73" s="81"/>
      <c r="F73" s="177"/>
      <c r="G73" s="146">
        <v>6</v>
      </c>
      <c r="H73" s="86">
        <f t="shared" si="15"/>
        <v>180</v>
      </c>
      <c r="I73" s="81">
        <f t="shared" si="16"/>
        <v>60</v>
      </c>
      <c r="J73" s="81">
        <v>30</v>
      </c>
      <c r="K73" s="81"/>
      <c r="L73" s="81">
        <v>30</v>
      </c>
      <c r="M73" s="81">
        <f t="shared" si="17"/>
        <v>120</v>
      </c>
      <c r="N73" s="165"/>
      <c r="O73" s="165">
        <f t="shared" si="18"/>
        <v>0.5454545454545454</v>
      </c>
      <c r="P73" s="107"/>
      <c r="Q73" s="187"/>
      <c r="R73" s="188"/>
      <c r="S73" s="279">
        <v>4</v>
      </c>
      <c r="T73" s="310"/>
      <c r="U73" s="162" t="s">
        <v>295</v>
      </c>
      <c r="V73" s="164"/>
      <c r="W73" s="164"/>
      <c r="X73" s="164"/>
      <c r="Y73" s="161"/>
    </row>
    <row r="74" spans="1:25" s="48" customFormat="1" ht="18.75" customHeight="1">
      <c r="A74" s="340" t="s">
        <v>280</v>
      </c>
      <c r="B74" s="304" t="s">
        <v>237</v>
      </c>
      <c r="C74" s="326">
        <v>3</v>
      </c>
      <c r="D74" s="81"/>
      <c r="E74" s="81"/>
      <c r="F74" s="177"/>
      <c r="G74" s="146">
        <v>6</v>
      </c>
      <c r="H74" s="86">
        <f t="shared" si="15"/>
        <v>180</v>
      </c>
      <c r="I74" s="81">
        <f>SUM(J74:L74)</f>
        <v>60</v>
      </c>
      <c r="J74" s="81">
        <v>30</v>
      </c>
      <c r="K74" s="81"/>
      <c r="L74" s="81">
        <v>30</v>
      </c>
      <c r="M74" s="81">
        <f>H74-I74</f>
        <v>120</v>
      </c>
      <c r="N74" s="165"/>
      <c r="O74" s="165">
        <f>G74/11</f>
        <v>0.5454545454545454</v>
      </c>
      <c r="P74" s="107"/>
      <c r="Q74" s="187"/>
      <c r="R74" s="188"/>
      <c r="S74" s="279">
        <v>4</v>
      </c>
      <c r="T74" s="336"/>
      <c r="U74" s="162" t="s">
        <v>296</v>
      </c>
      <c r="V74" s="164"/>
      <c r="W74" s="164"/>
      <c r="X74" s="164"/>
      <c r="Y74" s="161"/>
    </row>
    <row r="75" spans="1:25" s="48" customFormat="1" ht="21.75" customHeight="1" thickBot="1">
      <c r="A75" s="302"/>
      <c r="B75" s="339" t="s">
        <v>227</v>
      </c>
      <c r="C75" s="209" t="s">
        <v>234</v>
      </c>
      <c r="D75" s="305"/>
      <c r="E75" s="305"/>
      <c r="F75" s="330"/>
      <c r="G75" s="146">
        <v>6</v>
      </c>
      <c r="H75" s="120">
        <f t="shared" si="15"/>
        <v>180</v>
      </c>
      <c r="I75" s="91">
        <f t="shared" si="16"/>
        <v>60</v>
      </c>
      <c r="J75" s="91">
        <v>30</v>
      </c>
      <c r="K75" s="91"/>
      <c r="L75" s="81">
        <v>30</v>
      </c>
      <c r="M75" s="91">
        <f t="shared" si="17"/>
        <v>120</v>
      </c>
      <c r="N75" s="165"/>
      <c r="O75" s="165">
        <f t="shared" si="18"/>
        <v>0.5454545454545454</v>
      </c>
      <c r="P75" s="107"/>
      <c r="Q75" s="187"/>
      <c r="R75" s="188"/>
      <c r="S75" s="279">
        <v>4</v>
      </c>
      <c r="T75" s="310"/>
      <c r="U75" s="162"/>
      <c r="V75" s="164"/>
      <c r="W75" s="164"/>
      <c r="X75" s="164"/>
      <c r="Y75" s="161"/>
    </row>
    <row r="76" spans="1:25" s="48" customFormat="1" ht="19.5" customHeight="1" thickBot="1">
      <c r="A76" s="497" t="s">
        <v>170</v>
      </c>
      <c r="B76" s="498"/>
      <c r="C76" s="108"/>
      <c r="D76" s="80"/>
      <c r="E76" s="80"/>
      <c r="F76" s="128"/>
      <c r="G76" s="169">
        <f>G43+G57+G67</f>
        <v>30</v>
      </c>
      <c r="H76" s="185">
        <f>G76*30</f>
        <v>900</v>
      </c>
      <c r="I76" s="170">
        <f aca="true" t="shared" si="19" ref="I76:Q76">I43+I57</f>
        <v>174</v>
      </c>
      <c r="J76" s="170">
        <f t="shared" si="19"/>
        <v>72</v>
      </c>
      <c r="K76" s="170">
        <f t="shared" si="19"/>
        <v>0</v>
      </c>
      <c r="L76" s="170">
        <f t="shared" si="19"/>
        <v>102</v>
      </c>
      <c r="M76" s="64">
        <f t="shared" si="19"/>
        <v>336</v>
      </c>
      <c r="N76" s="150" t="e">
        <f t="shared" si="19"/>
        <v>#DIV/0!</v>
      </c>
      <c r="O76" s="64">
        <f t="shared" si="19"/>
        <v>0.3181818181818182</v>
      </c>
      <c r="P76" s="64">
        <f t="shared" si="19"/>
        <v>0</v>
      </c>
      <c r="Q76" s="169">
        <f t="shared" si="19"/>
        <v>0</v>
      </c>
      <c r="R76" s="170">
        <f>R43+R57+R67</f>
        <v>12</v>
      </c>
      <c r="S76" s="327">
        <f>S43+S57+S67</f>
        <v>6</v>
      </c>
      <c r="T76" s="64"/>
      <c r="U76" s="161"/>
      <c r="V76" s="161"/>
      <c r="W76" s="161"/>
      <c r="X76" s="161"/>
      <c r="Y76" s="161"/>
    </row>
    <row r="77" spans="1:20" ht="16.5" thickBot="1">
      <c r="A77" s="577" t="s">
        <v>196</v>
      </c>
      <c r="B77" s="578"/>
      <c r="C77" s="578"/>
      <c r="D77" s="578"/>
      <c r="E77" s="578"/>
      <c r="F77" s="578"/>
      <c r="G77" s="578"/>
      <c r="H77" s="579"/>
      <c r="I77" s="579"/>
      <c r="J77" s="579"/>
      <c r="K77" s="579"/>
      <c r="L77" s="579"/>
      <c r="M77" s="579"/>
      <c r="N77" s="578"/>
      <c r="O77" s="578"/>
      <c r="P77" s="578"/>
      <c r="Q77" s="578"/>
      <c r="R77" s="578"/>
      <c r="S77" s="578"/>
      <c r="T77" s="580"/>
    </row>
    <row r="78" spans="1:25" s="48" customFormat="1" ht="19.5" customHeight="1" thickBot="1">
      <c r="A78" s="554" t="s">
        <v>149</v>
      </c>
      <c r="B78" s="555"/>
      <c r="C78" s="151"/>
      <c r="D78" s="152"/>
      <c r="E78" s="152"/>
      <c r="F78" s="153"/>
      <c r="G78" s="190">
        <f>G37+G76</f>
        <v>120</v>
      </c>
      <c r="H78" s="154">
        <f>G78*30</f>
        <v>3600</v>
      </c>
      <c r="I78" s="155">
        <f aca="true" t="shared" si="20" ref="I78:S78">I36+I33+I76+I37</f>
        <v>522</v>
      </c>
      <c r="J78" s="155">
        <f t="shared" si="20"/>
        <v>213</v>
      </c>
      <c r="K78" s="155">
        <f t="shared" si="20"/>
        <v>66</v>
      </c>
      <c r="L78" s="155">
        <f t="shared" si="20"/>
        <v>243</v>
      </c>
      <c r="M78" s="156">
        <f t="shared" si="20"/>
        <v>978</v>
      </c>
      <c r="N78" s="157" t="e">
        <f t="shared" si="20"/>
        <v>#REF!</v>
      </c>
      <c r="O78" s="158">
        <f t="shared" si="20"/>
        <v>17.954545454545457</v>
      </c>
      <c r="P78" s="159" t="e">
        <f t="shared" si="20"/>
        <v>#DIV/0!</v>
      </c>
      <c r="Q78" s="185">
        <f t="shared" si="20"/>
        <v>18</v>
      </c>
      <c r="R78" s="387">
        <f t="shared" si="20"/>
        <v>18</v>
      </c>
      <c r="S78" s="268">
        <f t="shared" si="20"/>
        <v>18</v>
      </c>
      <c r="T78" s="96"/>
      <c r="U78" s="161"/>
      <c r="V78" s="161"/>
      <c r="W78" s="161"/>
      <c r="X78" s="161"/>
      <c r="Y78" s="161"/>
    </row>
    <row r="79" spans="1:25" s="48" customFormat="1" ht="19.5" customHeight="1">
      <c r="A79" s="65"/>
      <c r="B79" s="66"/>
      <c r="C79" s="66"/>
      <c r="D79" s="66"/>
      <c r="E79" s="66"/>
      <c r="F79" s="66"/>
      <c r="G79" s="11"/>
      <c r="H79" s="569" t="s">
        <v>11</v>
      </c>
      <c r="I79" s="570"/>
      <c r="J79" s="570"/>
      <c r="K79" s="570"/>
      <c r="L79" s="570"/>
      <c r="M79" s="571"/>
      <c r="N79" s="51">
        <v>2</v>
      </c>
      <c r="O79" s="51">
        <v>2</v>
      </c>
      <c r="P79" s="63">
        <v>2</v>
      </c>
      <c r="Q79" s="101">
        <v>4</v>
      </c>
      <c r="R79" s="81">
        <v>4</v>
      </c>
      <c r="S79" s="100">
        <v>4</v>
      </c>
      <c r="T79" s="100" t="s">
        <v>89</v>
      </c>
      <c r="U79" s="161"/>
      <c r="V79" s="161"/>
      <c r="W79" s="161"/>
      <c r="X79" s="161"/>
      <c r="Y79" s="161"/>
    </row>
    <row r="80" spans="1:25" s="48" customFormat="1" ht="19.5" customHeight="1">
      <c r="A80" s="68" t="s">
        <v>14</v>
      </c>
      <c r="B80" s="66"/>
      <c r="C80" s="66"/>
      <c r="D80" s="66"/>
      <c r="E80" s="66"/>
      <c r="F80" s="66"/>
      <c r="G80" s="11"/>
      <c r="H80" s="566" t="s">
        <v>15</v>
      </c>
      <c r="I80" s="567"/>
      <c r="J80" s="567"/>
      <c r="K80" s="567"/>
      <c r="L80" s="567"/>
      <c r="M80" s="568"/>
      <c r="N80" s="51">
        <v>9</v>
      </c>
      <c r="O80" s="51">
        <v>3</v>
      </c>
      <c r="P80" s="63">
        <v>4</v>
      </c>
      <c r="Q80" s="67">
        <v>4</v>
      </c>
      <c r="R80" s="51">
        <v>3</v>
      </c>
      <c r="S80" s="63">
        <v>2</v>
      </c>
      <c r="T80" s="63">
        <v>1</v>
      </c>
      <c r="U80" s="161"/>
      <c r="V80" s="161"/>
      <c r="W80" s="161"/>
      <c r="X80" s="161"/>
      <c r="Y80" s="161"/>
    </row>
    <row r="81" spans="1:25" s="48" customFormat="1" ht="19.5" customHeight="1" thickBot="1">
      <c r="A81" s="68"/>
      <c r="B81" s="66"/>
      <c r="C81" s="66"/>
      <c r="D81" s="66"/>
      <c r="E81" s="66"/>
      <c r="F81" s="66"/>
      <c r="G81" s="11"/>
      <c r="H81" s="547" t="s">
        <v>12</v>
      </c>
      <c r="I81" s="548"/>
      <c r="J81" s="548"/>
      <c r="K81" s="548"/>
      <c r="L81" s="548"/>
      <c r="M81" s="549"/>
      <c r="N81" s="69"/>
      <c r="O81" s="69"/>
      <c r="P81" s="70">
        <v>1</v>
      </c>
      <c r="Q81" s="71"/>
      <c r="R81" s="69">
        <v>1</v>
      </c>
      <c r="S81" s="70"/>
      <c r="T81" s="184"/>
      <c r="U81" s="161"/>
      <c r="V81" s="161"/>
      <c r="W81" s="161"/>
      <c r="X81" s="161"/>
      <c r="Y81" s="161"/>
    </row>
    <row r="82" spans="1:25" s="48" customFormat="1" ht="19.5" customHeight="1" thickBot="1">
      <c r="A82" s="6"/>
      <c r="B82" s="7"/>
      <c r="C82" s="8"/>
      <c r="D82" s="8"/>
      <c r="E82" s="8"/>
      <c r="F82" s="7"/>
      <c r="G82" s="9"/>
      <c r="H82" s="544" t="s">
        <v>184</v>
      </c>
      <c r="I82" s="545"/>
      <c r="J82" s="545"/>
      <c r="K82" s="545"/>
      <c r="L82" s="545"/>
      <c r="M82" s="546"/>
      <c r="N82" s="73">
        <v>1</v>
      </c>
      <c r="O82" s="74">
        <v>3</v>
      </c>
      <c r="P82" s="74">
        <v>4</v>
      </c>
      <c r="Q82" s="249">
        <v>1</v>
      </c>
      <c r="R82" s="250">
        <v>2</v>
      </c>
      <c r="S82" s="269">
        <v>3</v>
      </c>
      <c r="T82" s="251">
        <v>4</v>
      </c>
      <c r="U82" s="161"/>
      <c r="V82" s="161"/>
      <c r="W82" s="161"/>
      <c r="X82" s="161"/>
      <c r="Y82" s="161"/>
    </row>
    <row r="83" spans="1:20" ht="15.75">
      <c r="A83" s="6"/>
      <c r="B83" s="7"/>
      <c r="C83" s="8"/>
      <c r="D83" s="8"/>
      <c r="E83" s="8"/>
      <c r="F83" s="7"/>
      <c r="G83" s="9"/>
      <c r="P83" s="203"/>
      <c r="Q83" s="375">
        <f>G11+G24+G13+G16+G17+G18+G20+G29</f>
        <v>30</v>
      </c>
      <c r="R83" s="375">
        <f>G12+G19+G21+G40+G41+G57+G65</f>
        <v>30</v>
      </c>
      <c r="S83" s="376">
        <f>G25+G28+G66+G26+G42+G27</f>
        <v>27</v>
      </c>
      <c r="T83" s="376">
        <f>G32+G35</f>
        <v>33</v>
      </c>
    </row>
    <row r="84" spans="1:20" ht="18.75" customHeight="1">
      <c r="A84" s="6"/>
      <c r="B84" s="7"/>
      <c r="C84" s="8"/>
      <c r="D84" s="8"/>
      <c r="E84" s="8"/>
      <c r="F84" s="7"/>
      <c r="G84" s="9"/>
      <c r="P84" s="203"/>
      <c r="Q84" s="375"/>
      <c r="R84" s="375"/>
      <c r="S84" s="375"/>
      <c r="T84" s="375"/>
    </row>
    <row r="85" spans="1:20" ht="15.75">
      <c r="A85" s="204"/>
      <c r="B85" s="205" t="s">
        <v>304</v>
      </c>
      <c r="C85" s="205"/>
      <c r="D85" s="536"/>
      <c r="E85" s="536"/>
      <c r="F85" s="537"/>
      <c r="G85" s="537"/>
      <c r="H85" s="205"/>
      <c r="I85" s="538" t="s">
        <v>305</v>
      </c>
      <c r="J85" s="538"/>
      <c r="K85" s="538"/>
      <c r="L85" s="204"/>
      <c r="M85" s="204"/>
      <c r="N85" s="204"/>
      <c r="O85" s="204"/>
      <c r="P85" s="204"/>
      <c r="Q85" s="99"/>
      <c r="R85" s="99"/>
      <c r="S85" s="204"/>
      <c r="T85" s="204"/>
    </row>
    <row r="86" spans="1:20" ht="15.75">
      <c r="A86" s="204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4"/>
      <c r="M86" s="204"/>
      <c r="N86" s="204"/>
      <c r="O86" s="204"/>
      <c r="P86" s="204"/>
      <c r="Q86" s="204"/>
      <c r="R86" s="204"/>
      <c r="S86" s="204"/>
      <c r="T86" s="204"/>
    </row>
    <row r="87" spans="1:20" ht="15.75">
      <c r="A87" s="204"/>
      <c r="B87" s="205" t="s">
        <v>185</v>
      </c>
      <c r="C87" s="205"/>
      <c r="D87" s="536"/>
      <c r="E87" s="536"/>
      <c r="F87" s="537"/>
      <c r="G87" s="537"/>
      <c r="H87" s="205"/>
      <c r="I87" s="538" t="s">
        <v>298</v>
      </c>
      <c r="J87" s="538"/>
      <c r="K87" s="538"/>
      <c r="L87" s="204"/>
      <c r="M87" s="204"/>
      <c r="N87" s="204"/>
      <c r="O87" s="204"/>
      <c r="P87" s="204"/>
      <c r="Q87" s="204"/>
      <c r="R87" s="204"/>
      <c r="S87" s="204"/>
      <c r="T87" s="204"/>
    </row>
    <row r="88" spans="1:20" ht="15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</row>
    <row r="89" spans="1:19" ht="15.75">
      <c r="A89" s="204"/>
      <c r="B89" s="205" t="s">
        <v>270</v>
      </c>
      <c r="C89" s="205"/>
      <c r="D89" s="536"/>
      <c r="E89" s="536"/>
      <c r="F89" s="537"/>
      <c r="G89" s="537"/>
      <c r="H89" s="205"/>
      <c r="I89" s="538" t="s">
        <v>299</v>
      </c>
      <c r="J89" s="538"/>
      <c r="K89" s="538"/>
      <c r="L89" s="204"/>
      <c r="M89" s="204"/>
      <c r="N89" s="204"/>
      <c r="O89" s="204"/>
      <c r="P89" s="204"/>
      <c r="Q89" s="204"/>
      <c r="R89" s="204"/>
      <c r="S89" s="204"/>
    </row>
    <row r="93" ht="15.75">
      <c r="B93" s="235"/>
    </row>
  </sheetData>
  <sheetProtection/>
  <mergeCells count="65">
    <mergeCell ref="D89:G89"/>
    <mergeCell ref="I89:K89"/>
    <mergeCell ref="A34:T34"/>
    <mergeCell ref="A66:B66"/>
    <mergeCell ref="A22:B22"/>
    <mergeCell ref="I29:M29"/>
    <mergeCell ref="A40:B40"/>
    <mergeCell ref="A42:B42"/>
    <mergeCell ref="I32:M32"/>
    <mergeCell ref="A33:B33"/>
    <mergeCell ref="A37:B37"/>
    <mergeCell ref="A36:B36"/>
    <mergeCell ref="A76:B76"/>
    <mergeCell ref="H80:M80"/>
    <mergeCell ref="H79:M79"/>
    <mergeCell ref="A43:B43"/>
    <mergeCell ref="A57:B57"/>
    <mergeCell ref="A54:T54"/>
    <mergeCell ref="A77:T77"/>
    <mergeCell ref="D85:G85"/>
    <mergeCell ref="I85:K85"/>
    <mergeCell ref="A78:B78"/>
    <mergeCell ref="D52:D53"/>
    <mergeCell ref="A56:B56"/>
    <mergeCell ref="A38:T38"/>
    <mergeCell ref="A39:T39"/>
    <mergeCell ref="A65:B65"/>
    <mergeCell ref="A41:B41"/>
    <mergeCell ref="A55:B55"/>
    <mergeCell ref="D87:G87"/>
    <mergeCell ref="I87:K87"/>
    <mergeCell ref="A14:B14"/>
    <mergeCell ref="A2:A7"/>
    <mergeCell ref="C2:D3"/>
    <mergeCell ref="E2:F3"/>
    <mergeCell ref="H82:M82"/>
    <mergeCell ref="H81:M81"/>
    <mergeCell ref="A9:T9"/>
    <mergeCell ref="A10:T10"/>
    <mergeCell ref="K4:K7"/>
    <mergeCell ref="Q4:R4"/>
    <mergeCell ref="I4:I7"/>
    <mergeCell ref="I3:L3"/>
    <mergeCell ref="Q2:T3"/>
    <mergeCell ref="B2:B7"/>
    <mergeCell ref="A1:S1"/>
    <mergeCell ref="M2:M7"/>
    <mergeCell ref="H3:H7"/>
    <mergeCell ref="N4:P4"/>
    <mergeCell ref="F4:F7"/>
    <mergeCell ref="G2:G7"/>
    <mergeCell ref="L4:L7"/>
    <mergeCell ref="C4:C7"/>
    <mergeCell ref="J4:J7"/>
    <mergeCell ref="D4:D7"/>
    <mergeCell ref="A23:T23"/>
    <mergeCell ref="A30:B30"/>
    <mergeCell ref="A64:T64"/>
    <mergeCell ref="A67:B67"/>
    <mergeCell ref="H2:L2"/>
    <mergeCell ref="S4:T4"/>
    <mergeCell ref="A15:T15"/>
    <mergeCell ref="A31:T31"/>
    <mergeCell ref="E4:E7"/>
    <mergeCell ref="N2:P3"/>
  </mergeCells>
  <printOptions/>
  <pageMargins left="0.7" right="0.7" top="0.75" bottom="0.75" header="0.3" footer="0.3"/>
  <pageSetup fitToHeight="0" horizontalDpi="600" verticalDpi="600" orientation="landscape" paperSize="9" scale="69" r:id="rId1"/>
  <rowBreaks count="2" manualBreakCount="2">
    <brk id="30" max="19" man="1"/>
    <brk id="6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52</v>
      </c>
      <c r="C2" s="10" t="s">
        <v>52</v>
      </c>
      <c r="D2" s="2"/>
      <c r="E2" s="2"/>
      <c r="F2" s="2"/>
      <c r="G2" s="2"/>
      <c r="H2" s="2"/>
      <c r="I2" s="2"/>
      <c r="J2" s="1"/>
      <c r="K2" s="10" t="s">
        <v>52</v>
      </c>
      <c r="L2" s="11"/>
      <c r="M2" s="11"/>
      <c r="N2" s="11"/>
      <c r="O2" s="11"/>
      <c r="P2" s="11"/>
    </row>
    <row r="3" spans="2:16" ht="15.75">
      <c r="B3" s="2" t="s">
        <v>53</v>
      </c>
      <c r="C3" s="2" t="s">
        <v>54</v>
      </c>
      <c r="D3" s="2"/>
      <c r="E3" s="2"/>
      <c r="F3" s="2"/>
      <c r="G3" s="2"/>
      <c r="H3" s="2"/>
      <c r="I3" s="2"/>
      <c r="K3" s="11" t="s">
        <v>55</v>
      </c>
      <c r="L3" s="11"/>
      <c r="M3" s="11"/>
      <c r="N3" s="11"/>
      <c r="O3" s="11"/>
      <c r="P3" s="11"/>
    </row>
    <row r="4" spans="2:16" ht="94.5">
      <c r="B4" s="12" t="s">
        <v>56</v>
      </c>
      <c r="C4" s="587" t="s">
        <v>56</v>
      </c>
      <c r="D4" s="587"/>
      <c r="E4" s="587"/>
      <c r="F4" s="587"/>
      <c r="G4" s="587"/>
      <c r="H4" s="587"/>
      <c r="I4" s="587"/>
      <c r="K4" s="588" t="s">
        <v>57</v>
      </c>
      <c r="L4" s="588"/>
      <c r="M4" s="588"/>
      <c r="N4" s="588"/>
      <c r="O4" s="588"/>
      <c r="P4" s="588"/>
    </row>
    <row r="5" spans="11:16" ht="15.75">
      <c r="K5" s="2" t="s">
        <v>56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589" t="s">
        <v>143</v>
      </c>
      <c r="B2" s="589"/>
      <c r="C2" s="589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590" t="s">
        <v>74</v>
      </c>
      <c r="B3" s="591"/>
      <c r="C3" s="591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75</v>
      </c>
    </row>
    <row r="6" spans="1:3" ht="12.75">
      <c r="A6" s="592" t="s">
        <v>130</v>
      </c>
      <c r="B6" s="592"/>
      <c r="C6" s="36"/>
    </row>
    <row r="7" spans="1:3" ht="12.75">
      <c r="A7" s="35" t="s">
        <v>141</v>
      </c>
      <c r="B7" s="35"/>
      <c r="C7" s="36"/>
    </row>
    <row r="8" spans="1:3" ht="12.75">
      <c r="A8" s="46" t="s">
        <v>133</v>
      </c>
      <c r="B8" s="35" t="s">
        <v>77</v>
      </c>
      <c r="C8" s="35"/>
    </row>
    <row r="9" spans="1:3" ht="12.75">
      <c r="A9" s="35"/>
      <c r="B9" s="35" t="s">
        <v>76</v>
      </c>
      <c r="C9" s="35"/>
    </row>
    <row r="10" spans="1:3" ht="12.75">
      <c r="A10" s="35" t="s">
        <v>78</v>
      </c>
      <c r="B10" s="35"/>
      <c r="C10" s="35"/>
    </row>
    <row r="11" spans="1:3" ht="12.75">
      <c r="A11" s="35" t="s">
        <v>140</v>
      </c>
      <c r="B11" s="35"/>
      <c r="C11" s="35"/>
    </row>
    <row r="12" spans="1:3" ht="12.75">
      <c r="A12" s="35" t="s">
        <v>139</v>
      </c>
      <c r="B12" s="35"/>
      <c r="C12" s="35"/>
    </row>
    <row r="13" spans="1:3" ht="12.75">
      <c r="A13" s="35" t="s">
        <v>137</v>
      </c>
      <c r="B13" s="35" t="s">
        <v>138</v>
      </c>
      <c r="C13" s="35"/>
    </row>
    <row r="14" spans="1:3" ht="12.75">
      <c r="A14" s="35" t="s">
        <v>80</v>
      </c>
      <c r="B14" s="35"/>
      <c r="C14" s="35"/>
    </row>
    <row r="15" spans="1:3" ht="12.75">
      <c r="A15" s="593" t="s">
        <v>79</v>
      </c>
      <c r="B15" s="593"/>
      <c r="C15" s="38"/>
    </row>
    <row r="16" spans="1:3" ht="12.75">
      <c r="A16" s="37" t="s">
        <v>142</v>
      </c>
      <c r="B16" s="35"/>
      <c r="C16" s="38"/>
    </row>
    <row r="17" spans="1:3" ht="12.75">
      <c r="A17" s="35" t="s">
        <v>131</v>
      </c>
      <c r="B17" s="35"/>
      <c r="C17" s="38"/>
    </row>
    <row r="18" spans="1:3" ht="12.75">
      <c r="A18" s="35" t="s">
        <v>81</v>
      </c>
      <c r="B18" s="35" t="s">
        <v>136</v>
      </c>
      <c r="C18" s="38"/>
    </row>
    <row r="19" spans="1:3" ht="12.75">
      <c r="A19" s="37" t="s">
        <v>132</v>
      </c>
      <c r="B19" s="46"/>
      <c r="C19" s="35"/>
    </row>
    <row r="20" spans="1:3" ht="12.75">
      <c r="A20" s="46"/>
      <c r="B20" s="37" t="s">
        <v>144</v>
      </c>
      <c r="C20" s="35"/>
    </row>
    <row r="21" spans="1:3" ht="12.75">
      <c r="A21" s="35"/>
      <c r="B21" s="35"/>
      <c r="C21" s="36" t="s">
        <v>129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594" t="s">
        <v>82</v>
      </c>
      <c r="B1" s="594"/>
      <c r="C1" s="594"/>
      <c r="D1" s="594"/>
    </row>
    <row r="2" spans="1:17" s="13" customFormat="1" ht="12.75">
      <c r="A2" s="595" t="s">
        <v>58</v>
      </c>
      <c r="B2" s="595"/>
      <c r="C2" s="595"/>
      <c r="D2" s="595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83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91</v>
      </c>
      <c r="B4" s="43"/>
      <c r="C4" s="23" t="s">
        <v>65</v>
      </c>
      <c r="D4" s="21" t="s">
        <v>102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84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66</v>
      </c>
      <c r="B6" s="43"/>
      <c r="C6" s="23" t="s">
        <v>65</v>
      </c>
      <c r="D6" s="21" t="s">
        <v>100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85</v>
      </c>
      <c r="C7" s="20" t="s">
        <v>61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67</v>
      </c>
      <c r="B8" s="43"/>
      <c r="C8" s="23" t="s">
        <v>65</v>
      </c>
      <c r="D8" s="21" t="s">
        <v>89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595" t="s">
        <v>59</v>
      </c>
      <c r="B9" s="595"/>
      <c r="C9" s="595"/>
      <c r="D9" s="59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86</v>
      </c>
      <c r="C10" s="20" t="s">
        <v>50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111</v>
      </c>
      <c r="B11" s="21"/>
      <c r="C11" s="23" t="s">
        <v>65</v>
      </c>
      <c r="D11" s="21" t="s">
        <v>135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87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134</v>
      </c>
      <c r="B13" s="22"/>
      <c r="C13" s="28" t="s">
        <v>65</v>
      </c>
      <c r="D13" s="22" t="s">
        <v>89</v>
      </c>
      <c r="E13" s="27"/>
    </row>
    <row r="14" spans="1:17" s="13" customFormat="1" ht="22.5">
      <c r="A14" s="24"/>
      <c r="B14" s="24" t="s">
        <v>88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103</v>
      </c>
      <c r="B15" s="22"/>
      <c r="C15" s="28" t="s">
        <v>65</v>
      </c>
      <c r="D15" s="22" t="s">
        <v>89</v>
      </c>
      <c r="E15" s="27"/>
      <c r="H15" s="25"/>
    </row>
    <row r="16" spans="1:17" s="13" customFormat="1" ht="12.75" customHeight="1">
      <c r="A16" s="601" t="s">
        <v>60</v>
      </c>
      <c r="B16" s="601"/>
      <c r="C16" s="601"/>
      <c r="D16" s="601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92</v>
      </c>
      <c r="C17" s="26" t="s">
        <v>48</v>
      </c>
      <c r="D17" s="19"/>
      <c r="E17" s="27"/>
      <c r="K17" s="40"/>
    </row>
    <row r="18" spans="1:5" s="13" customFormat="1" ht="12.75">
      <c r="A18" s="22" t="s">
        <v>68</v>
      </c>
      <c r="B18" s="22"/>
      <c r="C18" s="28" t="s">
        <v>65</v>
      </c>
      <c r="D18" s="22" t="s">
        <v>104</v>
      </c>
      <c r="E18" s="27"/>
    </row>
    <row r="19" spans="1:11" s="13" customFormat="1" ht="12.75">
      <c r="A19" s="29" t="s">
        <v>106</v>
      </c>
      <c r="B19" s="29"/>
      <c r="C19" s="28" t="s">
        <v>69</v>
      </c>
      <c r="D19" s="22" t="s">
        <v>101</v>
      </c>
      <c r="E19" s="27"/>
      <c r="K19" s="41"/>
    </row>
    <row r="20" spans="1:5" s="13" customFormat="1" ht="22.5">
      <c r="A20" s="18"/>
      <c r="B20" s="19" t="s">
        <v>93</v>
      </c>
      <c r="C20" s="26" t="s">
        <v>47</v>
      </c>
      <c r="D20" s="19"/>
      <c r="E20" s="27"/>
    </row>
    <row r="21" spans="1:5" s="13" customFormat="1" ht="12.75" customHeight="1">
      <c r="A21" s="22" t="s">
        <v>105</v>
      </c>
      <c r="B21" s="22"/>
      <c r="C21" s="28" t="s">
        <v>65</v>
      </c>
      <c r="D21" s="22" t="s">
        <v>107</v>
      </c>
      <c r="E21" s="27"/>
    </row>
    <row r="22" spans="1:5" s="13" customFormat="1" ht="12.75">
      <c r="A22" s="18"/>
      <c r="B22" s="19" t="s">
        <v>94</v>
      </c>
      <c r="C22" s="26" t="s">
        <v>16</v>
      </c>
      <c r="D22" s="19"/>
      <c r="E22" s="27"/>
    </row>
    <row r="23" spans="1:5" s="13" customFormat="1" ht="12.75">
      <c r="A23" s="22" t="s">
        <v>70</v>
      </c>
      <c r="B23" s="22"/>
      <c r="C23" s="28" t="s">
        <v>65</v>
      </c>
      <c r="D23" s="22" t="s">
        <v>108</v>
      </c>
      <c r="E23" s="27"/>
    </row>
    <row r="24" spans="1:5" s="13" customFormat="1" ht="22.5">
      <c r="A24" s="19"/>
      <c r="B24" s="19" t="s">
        <v>95</v>
      </c>
      <c r="C24" s="20" t="s">
        <v>17</v>
      </c>
      <c r="D24" s="19"/>
      <c r="E24" s="27"/>
    </row>
    <row r="25" spans="1:5" s="13" customFormat="1" ht="13.5" customHeight="1">
      <c r="A25" s="22" t="s">
        <v>122</v>
      </c>
      <c r="B25" s="22"/>
      <c r="C25" s="23" t="s">
        <v>65</v>
      </c>
      <c r="D25" s="22" t="s">
        <v>121</v>
      </c>
      <c r="E25" s="27"/>
    </row>
    <row r="26" spans="1:5" s="13" customFormat="1" ht="12.75">
      <c r="A26" s="22" t="s">
        <v>123</v>
      </c>
      <c r="B26" s="22"/>
      <c r="C26" s="23" t="s">
        <v>69</v>
      </c>
      <c r="D26" s="22" t="s">
        <v>109</v>
      </c>
      <c r="E26" s="27"/>
    </row>
    <row r="27" spans="1:5" s="13" customFormat="1" ht="12.75">
      <c r="A27" s="22" t="s">
        <v>110</v>
      </c>
      <c r="B27" s="22"/>
      <c r="C27" s="30" t="s">
        <v>71</v>
      </c>
      <c r="D27" s="22" t="s">
        <v>89</v>
      </c>
      <c r="E27" s="27"/>
    </row>
    <row r="28" spans="2:3" ht="12.75">
      <c r="B28" s="31" t="s">
        <v>96</v>
      </c>
      <c r="C28" s="26" t="s">
        <v>18</v>
      </c>
    </row>
    <row r="29" spans="1:4" ht="12.75">
      <c r="A29" s="22" t="s">
        <v>116</v>
      </c>
      <c r="B29" s="22"/>
      <c r="C29" s="28" t="s">
        <v>65</v>
      </c>
      <c r="D29" s="22" t="s">
        <v>89</v>
      </c>
    </row>
    <row r="30" spans="1:5" s="13" customFormat="1" ht="22.5">
      <c r="A30" s="19"/>
      <c r="B30" s="19" t="s">
        <v>97</v>
      </c>
      <c r="C30" s="45" t="s">
        <v>24</v>
      </c>
      <c r="D30" s="19"/>
      <c r="E30" s="27"/>
    </row>
    <row r="31" spans="1:4" ht="12.75">
      <c r="A31" s="22" t="s">
        <v>124</v>
      </c>
      <c r="B31" s="22"/>
      <c r="C31" s="28" t="s">
        <v>65</v>
      </c>
      <c r="D31" s="22" t="s">
        <v>113</v>
      </c>
    </row>
    <row r="32" spans="2:4" ht="12.75" customHeight="1">
      <c r="B32" s="31" t="s">
        <v>98</v>
      </c>
      <c r="C32" s="26" t="s">
        <v>21</v>
      </c>
      <c r="D32" s="31"/>
    </row>
    <row r="33" spans="1:4" ht="12.75">
      <c r="A33" s="22" t="s">
        <v>125</v>
      </c>
      <c r="B33" s="22"/>
      <c r="C33" s="28" t="s">
        <v>65</v>
      </c>
      <c r="D33" s="22" t="s">
        <v>89</v>
      </c>
    </row>
    <row r="34" spans="1:5" s="13" customFormat="1" ht="12.75">
      <c r="A34" s="18"/>
      <c r="B34" s="19" t="s">
        <v>99</v>
      </c>
      <c r="C34" s="45" t="s">
        <v>27</v>
      </c>
      <c r="D34" s="18"/>
      <c r="E34" s="27"/>
    </row>
    <row r="35" spans="1:4" ht="12.75">
      <c r="A35" s="22" t="s">
        <v>112</v>
      </c>
      <c r="B35" s="22"/>
      <c r="C35" s="28" t="s">
        <v>65</v>
      </c>
      <c r="D35" s="22" t="s">
        <v>89</v>
      </c>
    </row>
    <row r="36" spans="1:5" s="13" customFormat="1" ht="22.5">
      <c r="A36" s="19"/>
      <c r="B36" s="19" t="s">
        <v>117</v>
      </c>
      <c r="C36" s="45" t="s">
        <v>25</v>
      </c>
      <c r="D36" s="19"/>
      <c r="E36" s="27"/>
    </row>
    <row r="37" spans="1:5" s="13" customFormat="1" ht="12.75">
      <c r="A37" s="22" t="s">
        <v>114</v>
      </c>
      <c r="B37" s="22"/>
      <c r="C37" s="28" t="s">
        <v>65</v>
      </c>
      <c r="D37" s="22" t="s">
        <v>115</v>
      </c>
      <c r="E37" s="27"/>
    </row>
    <row r="38" spans="1:18" ht="12.75" customHeight="1">
      <c r="A38" s="596" t="s">
        <v>72</v>
      </c>
      <c r="B38" s="596"/>
      <c r="C38" s="596"/>
      <c r="D38" s="596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118</v>
      </c>
      <c r="C39" s="45" t="s">
        <v>51</v>
      </c>
      <c r="D39" s="31"/>
    </row>
    <row r="40" spans="1:4" ht="12.75">
      <c r="A40" s="22" t="s">
        <v>119</v>
      </c>
      <c r="B40" s="22"/>
      <c r="C40" s="28" t="s">
        <v>65</v>
      </c>
      <c r="D40" s="22" t="s">
        <v>120</v>
      </c>
    </row>
    <row r="41" spans="1:4" ht="12.75">
      <c r="A41" s="18"/>
      <c r="B41" s="19" t="s">
        <v>126</v>
      </c>
      <c r="C41" s="20" t="s">
        <v>62</v>
      </c>
      <c r="D41" s="13"/>
    </row>
    <row r="42" spans="1:4" ht="12.75">
      <c r="A42" s="21" t="s">
        <v>64</v>
      </c>
      <c r="B42" s="22"/>
      <c r="C42" s="23" t="s">
        <v>65</v>
      </c>
      <c r="D42" s="21" t="s">
        <v>89</v>
      </c>
    </row>
    <row r="43" spans="1:4" ht="12.75">
      <c r="A43" s="19"/>
      <c r="B43" s="19" t="s">
        <v>127</v>
      </c>
      <c r="C43" s="26" t="s">
        <v>63</v>
      </c>
      <c r="D43" s="19"/>
    </row>
    <row r="44" spans="1:4" ht="12.75">
      <c r="A44" s="22" t="s">
        <v>128</v>
      </c>
      <c r="B44" s="22"/>
      <c r="C44" s="28" t="s">
        <v>65</v>
      </c>
      <c r="D44" s="22" t="s">
        <v>89</v>
      </c>
    </row>
    <row r="45" spans="1:18" s="16" customFormat="1" ht="12.75">
      <c r="A45" s="597" t="s">
        <v>73</v>
      </c>
      <c r="B45" s="597"/>
      <c r="C45" s="597"/>
      <c r="D45" s="597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598" t="s">
        <v>90</v>
      </c>
      <c r="B46" s="599"/>
      <c r="C46" s="599"/>
      <c r="D46" s="600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2021-03-14T20:59:20Z</cp:lastPrinted>
  <dcterms:created xsi:type="dcterms:W3CDTF">2003-06-23T04:55:14Z</dcterms:created>
  <dcterms:modified xsi:type="dcterms:W3CDTF">2024-06-26T13:20:55Z</dcterms:modified>
  <cp:category/>
  <cp:version/>
  <cp:contentType/>
  <cp:contentStatus/>
</cp:coreProperties>
</file>